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D2022PC05\Desktop\"/>
    </mc:Choice>
  </mc:AlternateContent>
  <xr:revisionPtr revIDLastSave="0" documentId="13_ncr:1_{99E798FE-D869-46BD-A784-7B5291961671}" xr6:coauthVersionLast="47" xr6:coauthVersionMax="47" xr10:uidLastSave="{00000000-0000-0000-0000-000000000000}"/>
  <bookViews>
    <workbookView xWindow="-120" yWindow="-120" windowWidth="27720" windowHeight="16440" activeTab="1" xr2:uid="{C36E4B97-C5BA-466B-B93F-E6D08777C6D6}"/>
  </bookViews>
  <sheets>
    <sheet name="1.1.3" sheetId="1" r:id="rId1"/>
    <sheet name="รายละเอียด 1.1.3" sheetId="2" r:id="rId2"/>
  </sheets>
  <externalReferences>
    <externalReference r:id="rId3"/>
  </externalReferences>
  <definedNames>
    <definedName name="JR_PAGE_ANCHOR_0_1" localSheetId="0">#REF!</definedName>
    <definedName name="JR_PAGE_ANCHOR_0_1">'รายละเอียด 1.1.3'!$A$1</definedName>
    <definedName name="MmExcelLinker_477C1F08_6AA4_43F8_A32F_7DC5398A21B1" localSheetId="0">#REF!</definedName>
    <definedName name="MmExcelLinker_477C1F08_6AA4_43F8_A32F_7DC5398A21B1">#REF!</definedName>
    <definedName name="_xlnm.Print_Area" localSheetId="1">'รายละเอียด 1.1.3'!$A$1:$HB$75</definedName>
    <definedName name="_xlnm.Print_Titles" localSheetId="1">'รายละเอียด 1.1.3'!$A:$B</definedName>
    <definedName name="REF_CURR_LANG" localSheetId="0">#REF!</definedName>
    <definedName name="REF_CURR_LANG">#REF!</definedName>
    <definedName name="REF_UNIV" localSheetId="0">#REF!</definedName>
    <definedName name="REF_UNIV">#REF!</definedName>
    <definedName name="rr" localSheetId="0">#REF!</definedName>
    <definedName name="rr">#REF!</definedName>
    <definedName name="ฟ" localSheetId="0">#REF!</definedName>
    <definedName name="ฟ">#REF!</definedName>
    <definedName name="วิทยาเขตสมุทรสงคราม" localSheetId="0">#REF!</definedName>
    <definedName name="วิทยาเขตสมุทรสงคราม">#REF!</definedName>
    <definedName name="ศูนย์สมุทรสงคราม" localSheetId="0">#REF!</definedName>
    <definedName name="ศูนย์สมุทรสงครา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69" i="2" l="1"/>
  <c r="HB67" i="2"/>
  <c r="HA67" i="2"/>
  <c r="GZ67" i="2"/>
  <c r="GY67" i="2"/>
  <c r="GX67" i="2"/>
  <c r="GW67" i="2"/>
  <c r="GV67" i="2"/>
  <c r="GU67" i="2"/>
  <c r="GT67" i="2"/>
  <c r="GS67" i="2"/>
  <c r="GR67" i="2"/>
  <c r="GN67" i="2"/>
  <c r="GM67" i="2"/>
  <c r="GL67" i="2"/>
  <c r="GK67" i="2"/>
  <c r="GJ67" i="2"/>
  <c r="GI67" i="2"/>
  <c r="GH67" i="2"/>
  <c r="GG67" i="2"/>
  <c r="GF67" i="2"/>
  <c r="GE67" i="2"/>
  <c r="GD67" i="2"/>
  <c r="GC67" i="2"/>
  <c r="GB67" i="2"/>
  <c r="GA67" i="2"/>
  <c r="FZ67" i="2"/>
  <c r="FY67" i="2"/>
  <c r="FX67" i="2"/>
  <c r="FW67" i="2"/>
  <c r="FV67" i="2"/>
  <c r="FU67" i="2"/>
  <c r="FT67" i="2"/>
  <c r="FS67" i="2"/>
  <c r="FR67" i="2"/>
  <c r="FQ67" i="2"/>
  <c r="FP67" i="2"/>
  <c r="FO67" i="2"/>
  <c r="FN67" i="2"/>
  <c r="FM67" i="2"/>
  <c r="FL67" i="2"/>
  <c r="FK67" i="2"/>
  <c r="FJ67" i="2"/>
  <c r="FI67" i="2"/>
  <c r="FH67" i="2"/>
  <c r="FG67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L67" i="2"/>
  <c r="K67" i="2"/>
  <c r="J67" i="2"/>
  <c r="I67" i="2"/>
  <c r="H67" i="2"/>
  <c r="G67" i="2"/>
  <c r="F67" i="2"/>
  <c r="E67" i="2"/>
  <c r="D67" i="2"/>
  <c r="HB66" i="2"/>
  <c r="HA66" i="2"/>
  <c r="GZ66" i="2"/>
  <c r="GY66" i="2"/>
  <c r="GY62" i="2" s="1"/>
  <c r="GX66" i="2"/>
  <c r="GW66" i="2"/>
  <c r="GV66" i="2"/>
  <c r="GU66" i="2"/>
  <c r="GT66" i="2"/>
  <c r="GS66" i="2"/>
  <c r="GR66" i="2"/>
  <c r="GN66" i="2"/>
  <c r="GM66" i="2"/>
  <c r="GM62" i="2" s="1"/>
  <c r="GO62" i="2" s="1"/>
  <c r="GL66" i="2"/>
  <c r="GK66" i="2"/>
  <c r="GJ66" i="2"/>
  <c r="GI66" i="2"/>
  <c r="GH66" i="2"/>
  <c r="GG66" i="2"/>
  <c r="GF66" i="2"/>
  <c r="GE66" i="2"/>
  <c r="GD66" i="2"/>
  <c r="GC66" i="2"/>
  <c r="GB66" i="2"/>
  <c r="GA66" i="2"/>
  <c r="FZ66" i="2"/>
  <c r="FY66" i="2"/>
  <c r="FX66" i="2"/>
  <c r="FW66" i="2"/>
  <c r="FV66" i="2"/>
  <c r="FU66" i="2"/>
  <c r="FT66" i="2"/>
  <c r="FS66" i="2"/>
  <c r="FR66" i="2"/>
  <c r="FQ66" i="2"/>
  <c r="FP66" i="2"/>
  <c r="FO66" i="2"/>
  <c r="FN66" i="2"/>
  <c r="FM66" i="2"/>
  <c r="FL66" i="2"/>
  <c r="FK66" i="2"/>
  <c r="FJ66" i="2"/>
  <c r="FI66" i="2"/>
  <c r="FH66" i="2"/>
  <c r="FG66" i="2"/>
  <c r="FF66" i="2"/>
  <c r="FE66" i="2"/>
  <c r="FD66" i="2"/>
  <c r="FC66" i="2"/>
  <c r="FC62" i="2" s="1"/>
  <c r="FD62" i="2" s="1"/>
  <c r="FB66" i="2"/>
  <c r="FA66" i="2"/>
  <c r="EZ66" i="2"/>
  <c r="EY66" i="2"/>
  <c r="EX66" i="2"/>
  <c r="EW66" i="2"/>
  <c r="EV66" i="2"/>
  <c r="EU66" i="2"/>
  <c r="ET66" i="2"/>
  <c r="ES66" i="2"/>
  <c r="ER66" i="2"/>
  <c r="EQ66" i="2"/>
  <c r="EP66" i="2"/>
  <c r="EO66" i="2"/>
  <c r="EN66" i="2"/>
  <c r="EM66" i="2"/>
  <c r="EL66" i="2"/>
  <c r="EK66" i="2"/>
  <c r="EJ66" i="2"/>
  <c r="EI66" i="2"/>
  <c r="EH66" i="2"/>
  <c r="EG66" i="2"/>
  <c r="EF66" i="2"/>
  <c r="EE66" i="2"/>
  <c r="ED66" i="2"/>
  <c r="EC66" i="2"/>
  <c r="EB66" i="2"/>
  <c r="EA66" i="2"/>
  <c r="DZ66" i="2"/>
  <c r="DY66" i="2"/>
  <c r="DX66" i="2"/>
  <c r="DW66" i="2"/>
  <c r="DV66" i="2"/>
  <c r="DU66" i="2"/>
  <c r="DT66" i="2"/>
  <c r="DS66" i="2"/>
  <c r="DS62" i="2" s="1"/>
  <c r="DU62" i="2" s="1"/>
  <c r="DR66" i="2"/>
  <c r="DQ66" i="2"/>
  <c r="DP66" i="2"/>
  <c r="DO66" i="2"/>
  <c r="DN66" i="2"/>
  <c r="DM66" i="2"/>
  <c r="DL66" i="2"/>
  <c r="DK66" i="2"/>
  <c r="DJ66" i="2"/>
  <c r="DI66" i="2"/>
  <c r="DH66" i="2"/>
  <c r="DG66" i="2"/>
  <c r="DG62" i="2" s="1"/>
  <c r="DF66" i="2"/>
  <c r="DE66" i="2"/>
  <c r="DD66" i="2"/>
  <c r="DC66" i="2"/>
  <c r="DB66" i="2"/>
  <c r="DA66" i="2"/>
  <c r="CZ66" i="2"/>
  <c r="CY66" i="2"/>
  <c r="CX66" i="2"/>
  <c r="CW66" i="2"/>
  <c r="CV66" i="2"/>
  <c r="CU66" i="2"/>
  <c r="CU62" i="2" s="1"/>
  <c r="CX62" i="2" s="1"/>
  <c r="CT66" i="2"/>
  <c r="CS66" i="2"/>
  <c r="CR66" i="2"/>
  <c r="CQ66" i="2"/>
  <c r="CP66" i="2"/>
  <c r="CO66" i="2"/>
  <c r="CN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V62" i="2" s="1"/>
  <c r="BU66" i="2"/>
  <c r="BT66" i="2"/>
  <c r="BS66" i="2"/>
  <c r="BR66" i="2"/>
  <c r="BQ66" i="2"/>
  <c r="BP66" i="2"/>
  <c r="BO66" i="2"/>
  <c r="BN66" i="2"/>
  <c r="BM66" i="2"/>
  <c r="BL66" i="2"/>
  <c r="BK66" i="2"/>
  <c r="BJ66" i="2"/>
  <c r="BJ62" i="2" s="1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L62" i="2" s="1"/>
  <c r="AN62" i="2" s="1"/>
  <c r="AO62" i="2" s="1"/>
  <c r="AK66" i="2"/>
  <c r="AJ66" i="2"/>
  <c r="AI66" i="2"/>
  <c r="AH66" i="2"/>
  <c r="AG66" i="2"/>
  <c r="AF66" i="2"/>
  <c r="AE66" i="2"/>
  <c r="AD66" i="2"/>
  <c r="AC66" i="2"/>
  <c r="AB66" i="2"/>
  <c r="AA66" i="2"/>
  <c r="Z66" i="2"/>
  <c r="Z62" i="2" s="1"/>
  <c r="Y66" i="2"/>
  <c r="X66" i="2"/>
  <c r="W66" i="2"/>
  <c r="V66" i="2"/>
  <c r="U66" i="2"/>
  <c r="T66" i="2"/>
  <c r="S66" i="2"/>
  <c r="R66" i="2"/>
  <c r="Q66" i="2"/>
  <c r="P66" i="2"/>
  <c r="O66" i="2"/>
  <c r="N66" i="2"/>
  <c r="N62" i="2" s="1"/>
  <c r="P62" i="2" s="1"/>
  <c r="M66" i="2"/>
  <c r="L66" i="2"/>
  <c r="K66" i="2"/>
  <c r="J66" i="2"/>
  <c r="I66" i="2"/>
  <c r="H66" i="2"/>
  <c r="G66" i="2"/>
  <c r="F66" i="2"/>
  <c r="E66" i="2"/>
  <c r="D66" i="2"/>
  <c r="HB65" i="2"/>
  <c r="HA65" i="2"/>
  <c r="GZ65" i="2"/>
  <c r="GY65" i="2"/>
  <c r="GX65" i="2"/>
  <c r="GW65" i="2"/>
  <c r="GV65" i="2"/>
  <c r="GU65" i="2"/>
  <c r="GT65" i="2"/>
  <c r="GS65" i="2"/>
  <c r="GR65" i="2"/>
  <c r="GN65" i="2"/>
  <c r="GM65" i="2"/>
  <c r="GL65" i="2"/>
  <c r="GK65" i="2"/>
  <c r="GJ65" i="2"/>
  <c r="GI65" i="2"/>
  <c r="GH65" i="2"/>
  <c r="GG65" i="2"/>
  <c r="GF65" i="2"/>
  <c r="GE65" i="2"/>
  <c r="GD65" i="2"/>
  <c r="GC65" i="2"/>
  <c r="GB65" i="2"/>
  <c r="GA65" i="2"/>
  <c r="FZ65" i="2"/>
  <c r="FY65" i="2"/>
  <c r="FX65" i="2"/>
  <c r="FW65" i="2"/>
  <c r="FV65" i="2"/>
  <c r="FU65" i="2"/>
  <c r="FT65" i="2"/>
  <c r="FS65" i="2"/>
  <c r="FR65" i="2"/>
  <c r="FR61" i="2" s="1"/>
  <c r="FQ65" i="2"/>
  <c r="FP65" i="2"/>
  <c r="FO65" i="2"/>
  <c r="FN65" i="2"/>
  <c r="FM65" i="2"/>
  <c r="FL65" i="2"/>
  <c r="FK65" i="2"/>
  <c r="FJ65" i="2"/>
  <c r="FI65" i="2"/>
  <c r="FH65" i="2"/>
  <c r="FG65" i="2"/>
  <c r="FF65" i="2"/>
  <c r="FE65" i="2"/>
  <c r="FD65" i="2"/>
  <c r="FC65" i="2"/>
  <c r="FB65" i="2"/>
  <c r="FA65" i="2"/>
  <c r="EZ65" i="2"/>
  <c r="EY65" i="2"/>
  <c r="EX65" i="2"/>
  <c r="EW65" i="2"/>
  <c r="EV65" i="2"/>
  <c r="EU65" i="2"/>
  <c r="ET65" i="2"/>
  <c r="ET61" i="2" s="1"/>
  <c r="ES65" i="2"/>
  <c r="ER65" i="2"/>
  <c r="EQ65" i="2"/>
  <c r="EP65" i="2"/>
  <c r="EO65" i="2"/>
  <c r="EN65" i="2"/>
  <c r="EM65" i="2"/>
  <c r="EL65" i="2"/>
  <c r="EK65" i="2"/>
  <c r="EJ65" i="2"/>
  <c r="EI65" i="2"/>
  <c r="EH65" i="2"/>
  <c r="EH61" i="2" s="1"/>
  <c r="EL61" i="2" s="1"/>
  <c r="EG65" i="2"/>
  <c r="EF65" i="2"/>
  <c r="EE65" i="2"/>
  <c r="ED65" i="2"/>
  <c r="EC65" i="2"/>
  <c r="EB65" i="2"/>
  <c r="EA65" i="2"/>
  <c r="DZ65" i="2"/>
  <c r="DY65" i="2"/>
  <c r="DX65" i="2"/>
  <c r="DW65" i="2"/>
  <c r="DV65" i="2"/>
  <c r="DV61" i="2" s="1"/>
  <c r="DU65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Y61" i="2" s="1"/>
  <c r="CD61" i="2" s="1"/>
  <c r="CO61" i="2" s="1"/>
  <c r="BX65" i="2"/>
  <c r="BW65" i="2"/>
  <c r="BV65" i="2"/>
  <c r="BU65" i="2"/>
  <c r="BT65" i="2"/>
  <c r="BS65" i="2"/>
  <c r="BR65" i="2"/>
  <c r="BQ65" i="2"/>
  <c r="BP65" i="2"/>
  <c r="BO65" i="2"/>
  <c r="BN65" i="2"/>
  <c r="BM65" i="2"/>
  <c r="BM61" i="2" s="1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HB64" i="2"/>
  <c r="HA64" i="2"/>
  <c r="GZ64" i="2"/>
  <c r="GY64" i="2"/>
  <c r="GX64" i="2"/>
  <c r="GW64" i="2"/>
  <c r="GV64" i="2"/>
  <c r="GU64" i="2"/>
  <c r="GT64" i="2"/>
  <c r="GS64" i="2"/>
  <c r="GR64" i="2"/>
  <c r="GN64" i="2"/>
  <c r="GM64" i="2"/>
  <c r="GL64" i="2"/>
  <c r="GK64" i="2"/>
  <c r="GJ64" i="2"/>
  <c r="GI64" i="2"/>
  <c r="GH64" i="2"/>
  <c r="GG64" i="2"/>
  <c r="GG60" i="2" s="1"/>
  <c r="GJ60" i="2" s="1"/>
  <c r="GF64" i="2"/>
  <c r="GE64" i="2"/>
  <c r="GD64" i="2"/>
  <c r="GC64" i="2"/>
  <c r="GB64" i="2"/>
  <c r="GA64" i="2"/>
  <c r="FZ64" i="2"/>
  <c r="FY64" i="2"/>
  <c r="FX64" i="2"/>
  <c r="FW64" i="2"/>
  <c r="FV64" i="2"/>
  <c r="FU64" i="2"/>
  <c r="FT64" i="2"/>
  <c r="FS64" i="2"/>
  <c r="FR64" i="2"/>
  <c r="FQ64" i="2"/>
  <c r="FP64" i="2"/>
  <c r="FO64" i="2"/>
  <c r="FN64" i="2"/>
  <c r="FM64" i="2"/>
  <c r="FL64" i="2"/>
  <c r="FK64" i="2"/>
  <c r="FJ64" i="2"/>
  <c r="FI64" i="2"/>
  <c r="FH64" i="2"/>
  <c r="FG64" i="2"/>
  <c r="FF64" i="2"/>
  <c r="FE64" i="2"/>
  <c r="FD64" i="2"/>
  <c r="FC64" i="2"/>
  <c r="FB64" i="2"/>
  <c r="FA64" i="2"/>
  <c r="EZ64" i="2"/>
  <c r="EY64" i="2"/>
  <c r="EX64" i="2"/>
  <c r="EW64" i="2"/>
  <c r="EV64" i="2"/>
  <c r="EU64" i="2"/>
  <c r="ET64" i="2"/>
  <c r="ES64" i="2"/>
  <c r="ER64" i="2"/>
  <c r="EQ64" i="2"/>
  <c r="EP64" i="2"/>
  <c r="EO64" i="2"/>
  <c r="EN64" i="2"/>
  <c r="EM64" i="2"/>
  <c r="EL64" i="2"/>
  <c r="EK64" i="2"/>
  <c r="EJ64" i="2"/>
  <c r="EI64" i="2"/>
  <c r="EH64" i="2"/>
  <c r="EG64" i="2"/>
  <c r="EF64" i="2"/>
  <c r="EE64" i="2"/>
  <c r="ED64" i="2"/>
  <c r="EC64" i="2"/>
  <c r="EB64" i="2"/>
  <c r="EA64" i="2"/>
  <c r="DZ64" i="2"/>
  <c r="DY64" i="2"/>
  <c r="DY60" i="2" s="1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DA60" i="2" s="1"/>
  <c r="DE60" i="2" s="1"/>
  <c r="DQ60" i="2" s="1"/>
  <c r="CZ64" i="2"/>
  <c r="CY64" i="2"/>
  <c r="CX64" i="2"/>
  <c r="CW64" i="2"/>
  <c r="CV64" i="2"/>
  <c r="CU64" i="2"/>
  <c r="CT64" i="2"/>
  <c r="CS64" i="2"/>
  <c r="CR64" i="2"/>
  <c r="CQ64" i="2"/>
  <c r="CP64" i="2"/>
  <c r="CP60" i="2" s="1"/>
  <c r="CZ60" i="2" s="1"/>
  <c r="CO64" i="2"/>
  <c r="CN64" i="2"/>
  <c r="CL64" i="2"/>
  <c r="CK64" i="2"/>
  <c r="CJ64" i="2"/>
  <c r="CI64" i="2"/>
  <c r="CH64" i="2"/>
  <c r="CG64" i="2"/>
  <c r="CF64" i="2"/>
  <c r="CE64" i="2"/>
  <c r="CD64" i="2"/>
  <c r="CC64" i="2"/>
  <c r="CC60" i="2" s="1"/>
  <c r="CD60" i="2" s="1"/>
  <c r="CB64" i="2"/>
  <c r="CA64" i="2"/>
  <c r="BZ64" i="2"/>
  <c r="BY64" i="2"/>
  <c r="BX64" i="2"/>
  <c r="BW64" i="2"/>
  <c r="BW60" i="2" s="1"/>
  <c r="BV64" i="2"/>
  <c r="BU64" i="2"/>
  <c r="BT64" i="2"/>
  <c r="BS64" i="2"/>
  <c r="BR64" i="2"/>
  <c r="BQ64" i="2"/>
  <c r="BP64" i="2"/>
  <c r="BP60" i="2" s="1"/>
  <c r="BR60" i="2" s="1"/>
  <c r="BS60" i="2" s="1"/>
  <c r="BO64" i="2"/>
  <c r="BN64" i="2"/>
  <c r="BM64" i="2"/>
  <c r="BL64" i="2"/>
  <c r="BK64" i="2"/>
  <c r="BK60" i="2" s="1"/>
  <c r="BJ64" i="2"/>
  <c r="BI64" i="2"/>
  <c r="BH64" i="2"/>
  <c r="BG64" i="2"/>
  <c r="BF64" i="2"/>
  <c r="BE64" i="2"/>
  <c r="BD64" i="2"/>
  <c r="BD60" i="2" s="1"/>
  <c r="BC64" i="2"/>
  <c r="BB64" i="2"/>
  <c r="BA64" i="2"/>
  <c r="AZ64" i="2"/>
  <c r="AY64" i="2"/>
  <c r="AX64" i="2"/>
  <c r="AW64" i="2"/>
  <c r="AV64" i="2"/>
  <c r="AU64" i="2"/>
  <c r="AT64" i="2"/>
  <c r="AS64" i="2"/>
  <c r="AR64" i="2"/>
  <c r="AR60" i="2" s="1"/>
  <c r="AT60" i="2" s="1"/>
  <c r="AQ64" i="2"/>
  <c r="AP64" i="2"/>
  <c r="AO64" i="2"/>
  <c r="AN64" i="2"/>
  <c r="AM64" i="2"/>
  <c r="AL64" i="2"/>
  <c r="AK64" i="2"/>
  <c r="AJ64" i="2"/>
  <c r="AI64" i="2"/>
  <c r="AH64" i="2"/>
  <c r="AG64" i="2"/>
  <c r="AG60" i="2" s="1"/>
  <c r="AF64" i="2"/>
  <c r="AF60" i="2" s="1"/>
  <c r="HM60" i="2" s="1"/>
  <c r="AE64" i="2"/>
  <c r="AD64" i="2"/>
  <c r="AD60" i="2" s="1"/>
  <c r="AE60" i="2" s="1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N60" i="2" s="1"/>
  <c r="M64" i="2"/>
  <c r="L64" i="2"/>
  <c r="K64" i="2"/>
  <c r="J64" i="2"/>
  <c r="I64" i="2"/>
  <c r="I60" i="2" s="1"/>
  <c r="H64" i="2"/>
  <c r="H60" i="2" s="1"/>
  <c r="G64" i="2"/>
  <c r="F64" i="2"/>
  <c r="E64" i="2"/>
  <c r="D64" i="2"/>
  <c r="HB63" i="2"/>
  <c r="GW63" i="2"/>
  <c r="GP63" i="2"/>
  <c r="GQ63" i="2" s="1"/>
  <c r="GO63" i="2"/>
  <c r="GJ63" i="2"/>
  <c r="GA63" i="2"/>
  <c r="FZ63" i="2"/>
  <c r="FK63" i="2"/>
  <c r="FD63" i="2"/>
  <c r="FB63" i="2"/>
  <c r="FA63" i="2"/>
  <c r="EL63" i="2"/>
  <c r="EE63" i="2"/>
  <c r="EB63" i="2"/>
  <c r="EC63" i="2" s="1"/>
  <c r="DU63" i="2"/>
  <c r="DP63" i="2"/>
  <c r="DQ63" i="2" s="1"/>
  <c r="DE63" i="2"/>
  <c r="CZ63" i="2"/>
  <c r="CX63" i="2"/>
  <c r="CS63" i="2"/>
  <c r="CO63" i="2"/>
  <c r="CM63" i="2"/>
  <c r="CH63" i="2"/>
  <c r="CD63" i="2"/>
  <c r="BS63" i="2"/>
  <c r="BR63" i="2"/>
  <c r="BF63" i="2"/>
  <c r="BG63" i="2" s="1"/>
  <c r="AT63" i="2"/>
  <c r="AN63" i="2"/>
  <c r="AK63" i="2"/>
  <c r="AO63" i="2" s="1"/>
  <c r="AP63" i="2" s="1"/>
  <c r="AE63" i="2"/>
  <c r="AA63" i="2"/>
  <c r="X63" i="2"/>
  <c r="T63" i="2"/>
  <c r="P63" i="2"/>
  <c r="L63" i="2"/>
  <c r="M63" i="2" s="1"/>
  <c r="C63" i="2" s="1"/>
  <c r="HA62" i="2"/>
  <c r="GX62" i="2"/>
  <c r="GW62" i="2"/>
  <c r="GV62" i="2"/>
  <c r="GU62" i="2"/>
  <c r="GT62" i="2"/>
  <c r="GS62" i="2"/>
  <c r="GR62" i="2"/>
  <c r="HB62" i="2" s="1"/>
  <c r="GL62" i="2"/>
  <c r="GK62" i="2"/>
  <c r="GJ62" i="2"/>
  <c r="GH62" i="2"/>
  <c r="GG62" i="2"/>
  <c r="GF62" i="2"/>
  <c r="GE62" i="2"/>
  <c r="GD62" i="2"/>
  <c r="GP62" i="2" s="1"/>
  <c r="GC62" i="2"/>
  <c r="GQ62" i="2" s="1"/>
  <c r="GB62" i="2"/>
  <c r="FX62" i="2"/>
  <c r="FU62" i="2"/>
  <c r="FZ62" i="2" s="1"/>
  <c r="FR62" i="2"/>
  <c r="FP62" i="2"/>
  <c r="FN62" i="2"/>
  <c r="FM62" i="2"/>
  <c r="FI62" i="2"/>
  <c r="FE62" i="2"/>
  <c r="FK62" i="2" s="1"/>
  <c r="GA62" i="2" s="1"/>
  <c r="EZ62" i="2"/>
  <c r="EY62" i="2"/>
  <c r="EV62" i="2"/>
  <c r="EU62" i="2"/>
  <c r="ET62" i="2"/>
  <c r="EP62" i="2"/>
  <c r="EO62" i="2"/>
  <c r="FA62" i="2" s="1"/>
  <c r="EN62" i="2"/>
  <c r="EM62" i="2"/>
  <c r="EL62" i="2"/>
  <c r="FB62" i="2" s="1"/>
  <c r="EK62" i="2"/>
  <c r="EJ62" i="2"/>
  <c r="EI62" i="2"/>
  <c r="EH62" i="2"/>
  <c r="EG62" i="2"/>
  <c r="EF62" i="2"/>
  <c r="EE62" i="2"/>
  <c r="ED62" i="2"/>
  <c r="EB62" i="2"/>
  <c r="EA62" i="2"/>
  <c r="DZ62" i="2"/>
  <c r="DY62" i="2"/>
  <c r="DX62" i="2"/>
  <c r="DW62" i="2"/>
  <c r="DV62" i="2"/>
  <c r="DT62" i="2"/>
  <c r="DR62" i="2"/>
  <c r="DP62" i="2"/>
  <c r="DN62" i="2"/>
  <c r="DL62" i="2"/>
  <c r="DK62" i="2"/>
  <c r="DI62" i="2"/>
  <c r="DF62" i="2"/>
  <c r="DD62" i="2"/>
  <c r="DC62" i="2"/>
  <c r="DB62" i="2"/>
  <c r="DA62" i="2"/>
  <c r="DE62" i="2" s="1"/>
  <c r="CZ62" i="2"/>
  <c r="CY62" i="2"/>
  <c r="CV62" i="2"/>
  <c r="CT62" i="2"/>
  <c r="CS62" i="2"/>
  <c r="CR62" i="2"/>
  <c r="CQ62" i="2"/>
  <c r="CP62" i="2"/>
  <c r="CN62" i="2"/>
  <c r="CM62" i="2"/>
  <c r="CI62" i="2"/>
  <c r="CH62" i="2"/>
  <c r="CG62" i="2"/>
  <c r="CF62" i="2"/>
  <c r="CE62" i="2"/>
  <c r="CD62" i="2"/>
  <c r="CC62" i="2"/>
  <c r="BY62" i="2"/>
  <c r="BX62" i="2"/>
  <c r="BW62" i="2"/>
  <c r="BU62" i="2"/>
  <c r="BT62" i="2"/>
  <c r="BQ62" i="2"/>
  <c r="BP62" i="2"/>
  <c r="BN62" i="2"/>
  <c r="BR62" i="2" s="1"/>
  <c r="BM62" i="2"/>
  <c r="BL62" i="2"/>
  <c r="BK62" i="2"/>
  <c r="BI62" i="2"/>
  <c r="BH62" i="2"/>
  <c r="BS62" i="2" s="1"/>
  <c r="BF62" i="2"/>
  <c r="BE62" i="2"/>
  <c r="BD62" i="2"/>
  <c r="BC62" i="2"/>
  <c r="AZ62" i="2"/>
  <c r="AY62" i="2"/>
  <c r="AW62" i="2"/>
  <c r="AV62" i="2"/>
  <c r="AU62" i="2"/>
  <c r="AT62" i="2"/>
  <c r="AR62" i="2"/>
  <c r="AQ62" i="2"/>
  <c r="BG62" i="2" s="1"/>
  <c r="AM62" i="2"/>
  <c r="AK62" i="2"/>
  <c r="AI62" i="2"/>
  <c r="AG62" i="2"/>
  <c r="AF62" i="2"/>
  <c r="AD62" i="2"/>
  <c r="AE62" i="2" s="1"/>
  <c r="AC62" i="2"/>
  <c r="AB62" i="2"/>
  <c r="Y62" i="2"/>
  <c r="AA62" i="2" s="1"/>
  <c r="X62" i="2"/>
  <c r="W62" i="2"/>
  <c r="V62" i="2"/>
  <c r="U62" i="2"/>
  <c r="S62" i="2"/>
  <c r="R62" i="2"/>
  <c r="T62" i="2" s="1"/>
  <c r="Q62" i="2"/>
  <c r="O62" i="2"/>
  <c r="L62" i="2"/>
  <c r="K62" i="2"/>
  <c r="J62" i="2"/>
  <c r="I62" i="2"/>
  <c r="H62" i="2"/>
  <c r="G62" i="2"/>
  <c r="F62" i="2"/>
  <c r="E62" i="2"/>
  <c r="D62" i="2"/>
  <c r="IA61" i="2"/>
  <c r="HU61" i="2"/>
  <c r="HT61" i="2"/>
  <c r="HM61" i="2"/>
  <c r="HG61" i="2"/>
  <c r="GY61" i="2"/>
  <c r="GW61" i="2"/>
  <c r="HB61" i="2" s="1"/>
  <c r="GP61" i="2"/>
  <c r="GO61" i="2"/>
  <c r="GL61" i="2"/>
  <c r="GJ61" i="2"/>
  <c r="GH61" i="2"/>
  <c r="GE61" i="2"/>
  <c r="GC61" i="2"/>
  <c r="GB61" i="2"/>
  <c r="GQ61" i="2" s="1"/>
  <c r="FX61" i="2"/>
  <c r="FP61" i="2"/>
  <c r="FM61" i="2"/>
  <c r="FZ61" i="2" s="1"/>
  <c r="GA61" i="2" s="1"/>
  <c r="FK61" i="2"/>
  <c r="FD61" i="2"/>
  <c r="EO61" i="2"/>
  <c r="EN61" i="2"/>
  <c r="EM61" i="2"/>
  <c r="EK61" i="2"/>
  <c r="EJ61" i="2"/>
  <c r="EI61" i="2"/>
  <c r="EG61" i="2"/>
  <c r="EF61" i="2"/>
  <c r="EE61" i="2"/>
  <c r="ED61" i="2"/>
  <c r="EC61" i="2"/>
  <c r="EB61" i="2"/>
  <c r="DZ61" i="2"/>
  <c r="DY61" i="2"/>
  <c r="DU61" i="2"/>
  <c r="DS61" i="2"/>
  <c r="DR61" i="2"/>
  <c r="DN61" i="2"/>
  <c r="DL61" i="2"/>
  <c r="DK61" i="2"/>
  <c r="DI61" i="2"/>
  <c r="DP61" i="2" s="1"/>
  <c r="DF61" i="2"/>
  <c r="DE61" i="2"/>
  <c r="DQ61" i="2" s="1"/>
  <c r="DD61" i="2"/>
  <c r="DB61" i="2"/>
  <c r="DA61" i="2"/>
  <c r="CY61" i="2"/>
  <c r="CX61" i="2"/>
  <c r="CR61" i="2"/>
  <c r="CQ61" i="2"/>
  <c r="CS61" i="2" s="1"/>
  <c r="CP61" i="2"/>
  <c r="CZ61" i="2" s="1"/>
  <c r="CM61" i="2"/>
  <c r="CH61" i="2"/>
  <c r="CE61" i="2"/>
  <c r="CA61" i="2"/>
  <c r="BW61" i="2"/>
  <c r="BR61" i="2"/>
  <c r="BL61" i="2"/>
  <c r="BJ61" i="2"/>
  <c r="BD61" i="2"/>
  <c r="BC61" i="2"/>
  <c r="AZ61" i="2"/>
  <c r="AY61" i="2"/>
  <c r="AV61" i="2"/>
  <c r="AT61" i="2"/>
  <c r="AR61" i="2"/>
  <c r="AO61" i="2"/>
  <c r="AN61" i="2"/>
  <c r="AK61" i="2"/>
  <c r="AD61" i="2"/>
  <c r="AB61" i="2"/>
  <c r="AA61" i="2"/>
  <c r="X61" i="2"/>
  <c r="V61" i="2"/>
  <c r="U61" i="2"/>
  <c r="R61" i="2"/>
  <c r="T61" i="2" s="1"/>
  <c r="P61" i="2"/>
  <c r="N61" i="2"/>
  <c r="J61" i="2"/>
  <c r="L61" i="2" s="1"/>
  <c r="I61" i="2"/>
  <c r="H61" i="2"/>
  <c r="G61" i="2"/>
  <c r="F61" i="2"/>
  <c r="D61" i="2"/>
  <c r="HT60" i="2"/>
  <c r="GY60" i="2"/>
  <c r="GV60" i="2"/>
  <c r="GO60" i="2"/>
  <c r="GL60" i="2"/>
  <c r="GP60" i="2" s="1"/>
  <c r="GF60" i="2"/>
  <c r="GE60" i="2"/>
  <c r="GC60" i="2"/>
  <c r="GB60" i="2"/>
  <c r="FX60" i="2"/>
  <c r="FR60" i="2"/>
  <c r="FQ60" i="2"/>
  <c r="FZ60" i="2" s="1"/>
  <c r="FP60" i="2"/>
  <c r="FN60" i="2"/>
  <c r="FM60" i="2"/>
  <c r="FL60" i="2"/>
  <c r="FK60" i="2"/>
  <c r="GA60" i="2" s="1"/>
  <c r="FH60" i="2"/>
  <c r="FG60" i="2"/>
  <c r="FE60" i="2"/>
  <c r="FC60" i="2"/>
  <c r="FA60" i="2"/>
  <c r="EZ60" i="2"/>
  <c r="ET60" i="2"/>
  <c r="EN60" i="2"/>
  <c r="EM60" i="2"/>
  <c r="EL60" i="2"/>
  <c r="FB60" i="2" s="1"/>
  <c r="EJ60" i="2"/>
  <c r="EH60" i="2"/>
  <c r="EG60" i="2"/>
  <c r="ED60" i="2"/>
  <c r="EE60" i="2" s="1"/>
  <c r="EA60" i="2"/>
  <c r="DZ60" i="2"/>
  <c r="EB60" i="2" s="1"/>
  <c r="DX60" i="2"/>
  <c r="DW60" i="2"/>
  <c r="DV60" i="2"/>
  <c r="DT60" i="2"/>
  <c r="DS60" i="2"/>
  <c r="DU60" i="2" s="1"/>
  <c r="DR60" i="2"/>
  <c r="DN60" i="2"/>
  <c r="DL60" i="2"/>
  <c r="DP60" i="2" s="1"/>
  <c r="DI60" i="2"/>
  <c r="DG60" i="2"/>
  <c r="DF60" i="2"/>
  <c r="DD60" i="2"/>
  <c r="DC60" i="2"/>
  <c r="DB60" i="2"/>
  <c r="CY60" i="2"/>
  <c r="CV60" i="2"/>
  <c r="CU60" i="2"/>
  <c r="CX60" i="2" s="1"/>
  <c r="CT60" i="2"/>
  <c r="CS60" i="2"/>
  <c r="CR60" i="2"/>
  <c r="CQ60" i="2"/>
  <c r="CO60" i="2"/>
  <c r="CN60" i="2"/>
  <c r="CK60" i="2"/>
  <c r="CI60" i="2"/>
  <c r="CM60" i="2" s="1"/>
  <c r="CH60" i="2"/>
  <c r="CG60" i="2"/>
  <c r="BY60" i="2"/>
  <c r="BX60" i="2"/>
  <c r="BV60" i="2"/>
  <c r="BU60" i="2"/>
  <c r="BT60" i="2"/>
  <c r="BQ60" i="2"/>
  <c r="BM60" i="2"/>
  <c r="BL60" i="2"/>
  <c r="BJ60" i="2"/>
  <c r="BC60" i="2"/>
  <c r="AY60" i="2"/>
  <c r="AW60" i="2"/>
  <c r="AV60" i="2"/>
  <c r="BF60" i="2" s="1"/>
  <c r="AU60" i="2"/>
  <c r="AM60" i="2"/>
  <c r="AL60" i="2"/>
  <c r="AI60" i="2"/>
  <c r="AK60" i="2" s="1"/>
  <c r="AC60" i="2"/>
  <c r="Z60" i="2"/>
  <c r="AA60" i="2" s="1"/>
  <c r="Y60" i="2"/>
  <c r="W60" i="2"/>
  <c r="X60" i="2" s="1"/>
  <c r="V60" i="2"/>
  <c r="U60" i="2"/>
  <c r="S60" i="2"/>
  <c r="R60" i="2"/>
  <c r="T60" i="2" s="1"/>
  <c r="Q60" i="2"/>
  <c r="K60" i="2"/>
  <c r="J60" i="2"/>
  <c r="L60" i="2" s="1"/>
  <c r="G60" i="2"/>
  <c r="F60" i="2"/>
  <c r="E60" i="2"/>
  <c r="D60" i="2"/>
  <c r="FY59" i="2"/>
  <c r="FY69" i="2" s="1"/>
  <c r="FW59" i="2"/>
  <c r="FW69" i="2" s="1"/>
  <c r="FT59" i="2"/>
  <c r="FT69" i="2" s="1"/>
  <c r="FS59" i="2"/>
  <c r="FS69" i="2" s="1"/>
  <c r="DO59" i="2"/>
  <c r="DO69" i="2" s="1"/>
  <c r="DM59" i="2"/>
  <c r="DM69" i="2" s="1"/>
  <c r="DJ59" i="2"/>
  <c r="DJ69" i="2" s="1"/>
  <c r="DH59" i="2"/>
  <c r="DH69" i="2" s="1"/>
  <c r="CW59" i="2"/>
  <c r="CW69" i="2" s="1"/>
  <c r="CB59" i="2"/>
  <c r="CB69" i="2" s="1"/>
  <c r="BZ59" i="2"/>
  <c r="BZ69" i="2" s="1"/>
  <c r="BO59" i="2"/>
  <c r="BB59" i="2"/>
  <c r="BB69" i="2" s="1"/>
  <c r="BA59" i="2"/>
  <c r="BA69" i="2" s="1"/>
  <c r="AX59" i="2"/>
  <c r="AX69" i="2" s="1"/>
  <c r="AS59" i="2"/>
  <c r="AS69" i="2" s="1"/>
  <c r="FW58" i="2"/>
  <c r="CW58" i="2"/>
  <c r="BO58" i="2"/>
  <c r="BA58" i="2"/>
  <c r="AX58" i="2"/>
  <c r="AS58" i="2"/>
  <c r="HZ57" i="2"/>
  <c r="HY57" i="2"/>
  <c r="HX57" i="2"/>
  <c r="HW57" i="2"/>
  <c r="HV57" i="2"/>
  <c r="HS57" i="2"/>
  <c r="HQ57" i="2"/>
  <c r="HP57" i="2"/>
  <c r="HO57" i="2"/>
  <c r="HN57" i="2"/>
  <c r="HL57" i="2"/>
  <c r="IA57" i="2" s="1"/>
  <c r="HA57" i="2"/>
  <c r="GZ57" i="2"/>
  <c r="GY57" i="2"/>
  <c r="GX57" i="2"/>
  <c r="GV57" i="2"/>
  <c r="GU57" i="2"/>
  <c r="GW57" i="2" s="1"/>
  <c r="GT57" i="2"/>
  <c r="GS57" i="2"/>
  <c r="GR57" i="2"/>
  <c r="GN57" i="2"/>
  <c r="GM57" i="2"/>
  <c r="GL57" i="2"/>
  <c r="GK57" i="2"/>
  <c r="GI57" i="2"/>
  <c r="GH57" i="2"/>
  <c r="GG57" i="2"/>
  <c r="GF57" i="2"/>
  <c r="GE57" i="2"/>
  <c r="GD57" i="2"/>
  <c r="GP57" i="2" s="1"/>
  <c r="GC57" i="2"/>
  <c r="GB57" i="2"/>
  <c r="FX57" i="2"/>
  <c r="FV57" i="2"/>
  <c r="FU57" i="2"/>
  <c r="FR57" i="2"/>
  <c r="FQ57" i="2"/>
  <c r="FP57" i="2"/>
  <c r="FO57" i="2"/>
  <c r="FN57" i="2"/>
  <c r="FM57" i="2"/>
  <c r="FL57" i="2"/>
  <c r="FI57" i="2"/>
  <c r="FH57" i="2"/>
  <c r="FG57" i="2"/>
  <c r="FF57" i="2"/>
  <c r="FE57" i="2"/>
  <c r="FC57" i="2"/>
  <c r="EZ57" i="2"/>
  <c r="EY57" i="2"/>
  <c r="EX57" i="2"/>
  <c r="EW57" i="2"/>
  <c r="EV57" i="2"/>
  <c r="EU57" i="2"/>
  <c r="ET57" i="2"/>
  <c r="ES57" i="2"/>
  <c r="ER57" i="2"/>
  <c r="EQ57" i="2"/>
  <c r="EP57" i="2"/>
  <c r="EO57" i="2"/>
  <c r="EN57" i="2"/>
  <c r="EM57" i="2"/>
  <c r="EL57" i="2"/>
  <c r="EK57" i="2"/>
  <c r="EJ57" i="2"/>
  <c r="EI57" i="2"/>
  <c r="EH57" i="2"/>
  <c r="EG57" i="2"/>
  <c r="EF57" i="2"/>
  <c r="EE57" i="2"/>
  <c r="ED57" i="2"/>
  <c r="EA57" i="2"/>
  <c r="DZ57" i="2"/>
  <c r="DY57" i="2"/>
  <c r="DX57" i="2"/>
  <c r="DW57" i="2"/>
  <c r="DV57" i="2"/>
  <c r="DU57" i="2"/>
  <c r="DT57" i="2"/>
  <c r="DS57" i="2"/>
  <c r="DR57" i="2"/>
  <c r="DN57" i="2"/>
  <c r="DL57" i="2"/>
  <c r="DK57" i="2"/>
  <c r="DI57" i="2"/>
  <c r="DG57" i="2"/>
  <c r="DF57" i="2"/>
  <c r="DE57" i="2"/>
  <c r="DD57" i="2"/>
  <c r="DC57" i="2"/>
  <c r="DB57" i="2"/>
  <c r="DA57" i="2"/>
  <c r="CY57" i="2"/>
  <c r="CX57" i="2"/>
  <c r="CV57" i="2"/>
  <c r="CU57" i="2"/>
  <c r="CT57" i="2"/>
  <c r="CR57" i="2"/>
  <c r="CS57" i="2" s="1"/>
  <c r="CQ57" i="2"/>
  <c r="CP57" i="2"/>
  <c r="CN57" i="2"/>
  <c r="CL57" i="2"/>
  <c r="CK57" i="2"/>
  <c r="CJ57" i="2"/>
  <c r="CI57" i="2"/>
  <c r="CH57" i="2"/>
  <c r="CG57" i="2"/>
  <c r="CF57" i="2"/>
  <c r="CE57" i="2"/>
  <c r="CC57" i="2"/>
  <c r="CA57" i="2"/>
  <c r="BY57" i="2"/>
  <c r="BX57" i="2"/>
  <c r="BW57" i="2"/>
  <c r="BV57" i="2"/>
  <c r="BU57" i="2"/>
  <c r="BT57" i="2"/>
  <c r="BR57" i="2"/>
  <c r="BQ57" i="2"/>
  <c r="BP57" i="2"/>
  <c r="BN57" i="2"/>
  <c r="BM57" i="2"/>
  <c r="BS57" i="2" s="1"/>
  <c r="BL57" i="2"/>
  <c r="BK57" i="2"/>
  <c r="BJ57" i="2"/>
  <c r="BI57" i="2"/>
  <c r="BH57" i="2"/>
  <c r="BE57" i="2"/>
  <c r="BD57" i="2"/>
  <c r="BC57" i="2"/>
  <c r="AZ57" i="2"/>
  <c r="AY57" i="2"/>
  <c r="BF57" i="2" s="1"/>
  <c r="AW57" i="2"/>
  <c r="AV57" i="2"/>
  <c r="AU57" i="2"/>
  <c r="AR57" i="2"/>
  <c r="AQ57" i="2"/>
  <c r="AM57" i="2"/>
  <c r="AL57" i="2"/>
  <c r="AN57" i="2" s="1"/>
  <c r="AJ57" i="2"/>
  <c r="AI57" i="2"/>
  <c r="AH57" i="2"/>
  <c r="AG57" i="2"/>
  <c r="AF57" i="2"/>
  <c r="AE57" i="2"/>
  <c r="AD57" i="2"/>
  <c r="AC57" i="2"/>
  <c r="AB57" i="2"/>
  <c r="Z57" i="2"/>
  <c r="Y57" i="2"/>
  <c r="X57" i="2"/>
  <c r="W57" i="2"/>
  <c r="V57" i="2"/>
  <c r="U57" i="2"/>
  <c r="S57" i="2"/>
  <c r="R57" i="2"/>
  <c r="Q57" i="2"/>
  <c r="O57" i="2"/>
  <c r="N57" i="2"/>
  <c r="P57" i="2" s="1"/>
  <c r="M57" i="2"/>
  <c r="L57" i="2"/>
  <c r="K57" i="2"/>
  <c r="J57" i="2"/>
  <c r="I57" i="2"/>
  <c r="H57" i="2"/>
  <c r="G57" i="2"/>
  <c r="F57" i="2"/>
  <c r="E57" i="2"/>
  <c r="D57" i="2"/>
  <c r="HZ56" i="2"/>
  <c r="HY56" i="2"/>
  <c r="HX56" i="2"/>
  <c r="HW56" i="2"/>
  <c r="HV56" i="2"/>
  <c r="HS56" i="2"/>
  <c r="HQ56" i="2"/>
  <c r="HP56" i="2"/>
  <c r="HO56" i="2"/>
  <c r="HN56" i="2"/>
  <c r="HL56" i="2"/>
  <c r="IA56" i="2" s="1"/>
  <c r="HZ55" i="2"/>
  <c r="HY55" i="2"/>
  <c r="HX55" i="2"/>
  <c r="HW55" i="2"/>
  <c r="HV55" i="2"/>
  <c r="HS55" i="2"/>
  <c r="HQ55" i="2"/>
  <c r="HP55" i="2"/>
  <c r="HO55" i="2"/>
  <c r="HN55" i="2"/>
  <c r="HL55" i="2"/>
  <c r="IA55" i="2" s="1"/>
  <c r="FY54" i="2"/>
  <c r="FW54" i="2"/>
  <c r="FT54" i="2"/>
  <c r="FS54" i="2"/>
  <c r="DO54" i="2"/>
  <c r="DM54" i="2"/>
  <c r="DJ54" i="2"/>
  <c r="DH54" i="2"/>
  <c r="CW54" i="2"/>
  <c r="CB54" i="2"/>
  <c r="BZ54" i="2"/>
  <c r="BO54" i="2"/>
  <c r="BB54" i="2"/>
  <c r="BA54" i="2"/>
  <c r="AX54" i="2"/>
  <c r="AS54" i="2"/>
  <c r="FY53" i="2"/>
  <c r="FW53" i="2"/>
  <c r="FT53" i="2"/>
  <c r="FS53" i="2"/>
  <c r="DO53" i="2"/>
  <c r="DM53" i="2"/>
  <c r="DJ53" i="2"/>
  <c r="DH53" i="2"/>
  <c r="CW53" i="2"/>
  <c r="CB53" i="2"/>
  <c r="BZ53" i="2"/>
  <c r="BO53" i="2"/>
  <c r="BB53" i="2"/>
  <c r="BA53" i="2"/>
  <c r="AX53" i="2"/>
  <c r="AS53" i="2"/>
  <c r="FY52" i="2"/>
  <c r="FW52" i="2"/>
  <c r="FT52" i="2"/>
  <c r="FS52" i="2"/>
  <c r="DO52" i="2"/>
  <c r="DM52" i="2"/>
  <c r="DJ52" i="2"/>
  <c r="DH52" i="2"/>
  <c r="CW52" i="2"/>
  <c r="CB52" i="2"/>
  <c r="BZ52" i="2"/>
  <c r="BO52" i="2"/>
  <c r="BB52" i="2"/>
  <c r="BA52" i="2"/>
  <c r="AX52" i="2"/>
  <c r="AS52" i="2"/>
  <c r="FW51" i="2"/>
  <c r="DO51" i="2"/>
  <c r="DM51" i="2"/>
  <c r="DJ51" i="2"/>
  <c r="DH51" i="2"/>
  <c r="CW51" i="2"/>
  <c r="CB51" i="2"/>
  <c r="BZ51" i="2"/>
  <c r="BO51" i="2"/>
  <c r="BA51" i="2"/>
  <c r="AX51" i="2"/>
  <c r="AS51" i="2"/>
  <c r="FY50" i="2"/>
  <c r="FW50" i="2"/>
  <c r="FT50" i="2"/>
  <c r="FS50" i="2"/>
  <c r="DO50" i="2"/>
  <c r="DM50" i="2"/>
  <c r="DJ50" i="2"/>
  <c r="DH50" i="2"/>
  <c r="CW50" i="2"/>
  <c r="CB50" i="2"/>
  <c r="BZ50" i="2"/>
  <c r="BO50" i="2"/>
  <c r="BB50" i="2"/>
  <c r="BA50" i="2"/>
  <c r="AX50" i="2"/>
  <c r="AS50" i="2"/>
  <c r="FY49" i="2"/>
  <c r="FW49" i="2"/>
  <c r="FT49" i="2"/>
  <c r="FS49" i="2"/>
  <c r="CW49" i="2"/>
  <c r="CB49" i="2"/>
  <c r="BZ49" i="2"/>
  <c r="BO49" i="2"/>
  <c r="BB49" i="2"/>
  <c r="BA49" i="2"/>
  <c r="AX49" i="2"/>
  <c r="AS49" i="2"/>
  <c r="FY48" i="2"/>
  <c r="FW48" i="2"/>
  <c r="FT48" i="2"/>
  <c r="FS48" i="2"/>
  <c r="FM48" i="2"/>
  <c r="DO48" i="2"/>
  <c r="DM48" i="2"/>
  <c r="DJ48" i="2"/>
  <c r="DH48" i="2"/>
  <c r="CW48" i="2"/>
  <c r="CB48" i="2"/>
  <c r="BZ48" i="2"/>
  <c r="BO48" i="2"/>
  <c r="BB48" i="2"/>
  <c r="BA48" i="2"/>
  <c r="AX48" i="2"/>
  <c r="AS48" i="2"/>
  <c r="FY47" i="2"/>
  <c r="FW47" i="2"/>
  <c r="FV47" i="2"/>
  <c r="FT47" i="2"/>
  <c r="FS47" i="2"/>
  <c r="DO47" i="2"/>
  <c r="DM47" i="2"/>
  <c r="DJ47" i="2"/>
  <c r="DI47" i="2"/>
  <c r="DH47" i="2"/>
  <c r="CW47" i="2"/>
  <c r="CB47" i="2"/>
  <c r="BZ47" i="2"/>
  <c r="BO47" i="2"/>
  <c r="BB47" i="2"/>
  <c r="BA47" i="2"/>
  <c r="AX47" i="2"/>
  <c r="AS47" i="2"/>
  <c r="HW46" i="2"/>
  <c r="HS46" i="2"/>
  <c r="HP46" i="2"/>
  <c r="HN46" i="2"/>
  <c r="HM46" i="2"/>
  <c r="IA46" i="2" s="1"/>
  <c r="GC46" i="2"/>
  <c r="FY46" i="2"/>
  <c r="FW46" i="2"/>
  <c r="FT46" i="2"/>
  <c r="FS46" i="2"/>
  <c r="EX46" i="2"/>
  <c r="DO46" i="2"/>
  <c r="DM46" i="2"/>
  <c r="DJ46" i="2"/>
  <c r="DH46" i="2"/>
  <c r="CW46" i="2"/>
  <c r="CB46" i="2"/>
  <c r="BZ46" i="2"/>
  <c r="BY46" i="2"/>
  <c r="CD46" i="2" s="1"/>
  <c r="BO46" i="2"/>
  <c r="BB46" i="2"/>
  <c r="BA46" i="2"/>
  <c r="AX46" i="2"/>
  <c r="AU46" i="2"/>
  <c r="AS46" i="2"/>
  <c r="AB46" i="2"/>
  <c r="AE46" i="2" s="1"/>
  <c r="HW45" i="2"/>
  <c r="HS45" i="2"/>
  <c r="HP45" i="2"/>
  <c r="HN45" i="2"/>
  <c r="HM45" i="2"/>
  <c r="IA45" i="2" s="1"/>
  <c r="FY45" i="2"/>
  <c r="FW45" i="2"/>
  <c r="FT45" i="2"/>
  <c r="FS45" i="2"/>
  <c r="DO45" i="2"/>
  <c r="DM45" i="2"/>
  <c r="DJ45" i="2"/>
  <c r="DH45" i="2"/>
  <c r="CW45" i="2"/>
  <c r="CB45" i="2"/>
  <c r="BZ45" i="2"/>
  <c r="BO45" i="2"/>
  <c r="BB45" i="2"/>
  <c r="BA45" i="2"/>
  <c r="AX45" i="2"/>
  <c r="AS45" i="2"/>
  <c r="L45" i="2"/>
  <c r="GD44" i="2"/>
  <c r="FY44" i="2"/>
  <c r="FW44" i="2"/>
  <c r="FT44" i="2"/>
  <c r="FS44" i="2"/>
  <c r="EX44" i="2"/>
  <c r="DO44" i="2"/>
  <c r="DM44" i="2"/>
  <c r="DJ44" i="2"/>
  <c r="DH44" i="2"/>
  <c r="CW44" i="2"/>
  <c r="BO44" i="2"/>
  <c r="BB44" i="2"/>
  <c r="BA44" i="2"/>
  <c r="AX44" i="2"/>
  <c r="AS44" i="2"/>
  <c r="V44" i="2"/>
  <c r="X44" i="2" s="1"/>
  <c r="FY43" i="2"/>
  <c r="FW43" i="2"/>
  <c r="FW55" i="2" s="1"/>
  <c r="FW56" i="2" s="1"/>
  <c r="FT43" i="2"/>
  <c r="FS43" i="2"/>
  <c r="DO43" i="2"/>
  <c r="DM43" i="2"/>
  <c r="DJ43" i="2"/>
  <c r="DH43" i="2"/>
  <c r="CW43" i="2"/>
  <c r="CW55" i="2" s="1"/>
  <c r="CW56" i="2" s="1"/>
  <c r="CL43" i="2"/>
  <c r="CB43" i="2"/>
  <c r="BZ43" i="2"/>
  <c r="BO43" i="2"/>
  <c r="BB43" i="2"/>
  <c r="BA43" i="2"/>
  <c r="AX43" i="2"/>
  <c r="AX55" i="2" s="1"/>
  <c r="AX56" i="2" s="1"/>
  <c r="AS43" i="2"/>
  <c r="HZ42" i="2"/>
  <c r="HY42" i="2"/>
  <c r="HX42" i="2"/>
  <c r="HV42" i="2"/>
  <c r="HU42" i="2"/>
  <c r="HT42" i="2"/>
  <c r="HQ42" i="2"/>
  <c r="HO42" i="2"/>
  <c r="HL42" i="2"/>
  <c r="HZ41" i="2"/>
  <c r="HY41" i="2"/>
  <c r="HX41" i="2"/>
  <c r="HV41" i="2"/>
  <c r="HU41" i="2"/>
  <c r="HT41" i="2"/>
  <c r="HQ41" i="2"/>
  <c r="HO41" i="2"/>
  <c r="HL41" i="2"/>
  <c r="FW41" i="2"/>
  <c r="CW41" i="2"/>
  <c r="BO41" i="2"/>
  <c r="BK41" i="2"/>
  <c r="BA41" i="2"/>
  <c r="AX41" i="2"/>
  <c r="AS41" i="2"/>
  <c r="AJ41" i="2"/>
  <c r="AH41" i="2"/>
  <c r="HZ40" i="2"/>
  <c r="HY40" i="2"/>
  <c r="HX40" i="2"/>
  <c r="HV40" i="2"/>
  <c r="HU40" i="2"/>
  <c r="HT40" i="2"/>
  <c r="HQ40" i="2"/>
  <c r="HO40" i="2"/>
  <c r="HL40" i="2"/>
  <c r="HA40" i="2"/>
  <c r="GZ40" i="2"/>
  <c r="GY40" i="2"/>
  <c r="GX40" i="2"/>
  <c r="GV40" i="2"/>
  <c r="GU40" i="2"/>
  <c r="GW40" i="2" s="1"/>
  <c r="GT40" i="2"/>
  <c r="GS40" i="2"/>
  <c r="GR40" i="2"/>
  <c r="GN40" i="2"/>
  <c r="GM40" i="2"/>
  <c r="GL40" i="2"/>
  <c r="GK40" i="2"/>
  <c r="GI40" i="2"/>
  <c r="GH40" i="2"/>
  <c r="GG40" i="2"/>
  <c r="GF40" i="2"/>
  <c r="GE40" i="2"/>
  <c r="GD40" i="2"/>
  <c r="GC40" i="2"/>
  <c r="GB40" i="2"/>
  <c r="FX40" i="2"/>
  <c r="FV40" i="2"/>
  <c r="FU40" i="2"/>
  <c r="FR40" i="2"/>
  <c r="FQ40" i="2"/>
  <c r="FP40" i="2"/>
  <c r="FO40" i="2"/>
  <c r="FN40" i="2"/>
  <c r="FM40" i="2"/>
  <c r="FL40" i="2"/>
  <c r="FZ40" i="2" s="1"/>
  <c r="FJ40" i="2"/>
  <c r="FI40" i="2"/>
  <c r="FH40" i="2"/>
  <c r="FG40" i="2"/>
  <c r="FF40" i="2"/>
  <c r="FE40" i="2"/>
  <c r="FD40" i="2"/>
  <c r="FC40" i="2"/>
  <c r="EZ40" i="2"/>
  <c r="EY40" i="2"/>
  <c r="EX40" i="2"/>
  <c r="EV40" i="2"/>
  <c r="EU40" i="2"/>
  <c r="ET40" i="2"/>
  <c r="ES40" i="2"/>
  <c r="ER40" i="2"/>
  <c r="EQ40" i="2"/>
  <c r="EP40" i="2"/>
  <c r="EO40" i="2"/>
  <c r="EN40" i="2"/>
  <c r="EM40" i="2"/>
  <c r="EL40" i="2"/>
  <c r="EK40" i="2"/>
  <c r="EJ40" i="2"/>
  <c r="EI40" i="2"/>
  <c r="EH40" i="2"/>
  <c r="EG40" i="2"/>
  <c r="EF40" i="2"/>
  <c r="EE40" i="2"/>
  <c r="ED40" i="2"/>
  <c r="EA40" i="2"/>
  <c r="DZ40" i="2"/>
  <c r="DY40" i="2"/>
  <c r="DX40" i="2"/>
  <c r="DW40" i="2"/>
  <c r="DV40" i="2"/>
  <c r="DU40" i="2"/>
  <c r="DT40" i="2"/>
  <c r="DS40" i="2"/>
  <c r="DR40" i="2"/>
  <c r="DN40" i="2"/>
  <c r="DL40" i="2"/>
  <c r="DK40" i="2"/>
  <c r="DI40" i="2"/>
  <c r="DG40" i="2"/>
  <c r="DF40" i="2"/>
  <c r="DD40" i="2"/>
  <c r="DC40" i="2"/>
  <c r="DB40" i="2"/>
  <c r="DE40" i="2" s="1"/>
  <c r="DA40" i="2"/>
  <c r="CY40" i="2"/>
  <c r="CV40" i="2"/>
  <c r="CU40" i="2"/>
  <c r="CX40" i="2" s="1"/>
  <c r="CT40" i="2"/>
  <c r="CR40" i="2"/>
  <c r="CQ40" i="2"/>
  <c r="CP40" i="2"/>
  <c r="CN40" i="2"/>
  <c r="CL40" i="2"/>
  <c r="CK40" i="2"/>
  <c r="CJ40" i="2"/>
  <c r="CI40" i="2"/>
  <c r="CG40" i="2"/>
  <c r="CF40" i="2"/>
  <c r="CH40" i="2" s="1"/>
  <c r="CE40" i="2"/>
  <c r="CD40" i="2"/>
  <c r="CC40" i="2"/>
  <c r="CA40" i="2"/>
  <c r="BY40" i="2"/>
  <c r="BX40" i="2"/>
  <c r="BW40" i="2"/>
  <c r="BV40" i="2"/>
  <c r="BU40" i="2"/>
  <c r="BT40" i="2"/>
  <c r="BQ40" i="2"/>
  <c r="BP40" i="2"/>
  <c r="BR40" i="2" s="1"/>
  <c r="BN40" i="2"/>
  <c r="BM40" i="2"/>
  <c r="BL40" i="2"/>
  <c r="BK40" i="2"/>
  <c r="BJ40" i="2"/>
  <c r="BI40" i="2"/>
  <c r="BH40" i="2"/>
  <c r="BE40" i="2"/>
  <c r="BD40" i="2"/>
  <c r="BC40" i="2"/>
  <c r="AZ40" i="2"/>
  <c r="AY40" i="2"/>
  <c r="AW40" i="2"/>
  <c r="AV40" i="2"/>
  <c r="AU40" i="2"/>
  <c r="AR40" i="2"/>
  <c r="AT40" i="2" s="1"/>
  <c r="AQ40" i="2"/>
  <c r="AM40" i="2"/>
  <c r="AL40" i="2"/>
  <c r="AN40" i="2" s="1"/>
  <c r="AJ40" i="2"/>
  <c r="AI40" i="2"/>
  <c r="AH40" i="2"/>
  <c r="AK40" i="2" s="1"/>
  <c r="AG40" i="2"/>
  <c r="AF40" i="2"/>
  <c r="AD40" i="2"/>
  <c r="AC40" i="2"/>
  <c r="AB40" i="2"/>
  <c r="Z40" i="2"/>
  <c r="AA40" i="2" s="1"/>
  <c r="Y40" i="2"/>
  <c r="W40" i="2"/>
  <c r="V40" i="2"/>
  <c r="X40" i="2" s="1"/>
  <c r="U40" i="2"/>
  <c r="T40" i="2"/>
  <c r="S40" i="2"/>
  <c r="R40" i="2"/>
  <c r="Q40" i="2"/>
  <c r="P40" i="2"/>
  <c r="O40" i="2"/>
  <c r="N40" i="2"/>
  <c r="HF40" i="2" s="1"/>
  <c r="K40" i="2"/>
  <c r="J40" i="2"/>
  <c r="L40" i="2" s="1"/>
  <c r="I40" i="2"/>
  <c r="H40" i="2"/>
  <c r="G40" i="2"/>
  <c r="F40" i="2"/>
  <c r="E40" i="2"/>
  <c r="D40" i="2"/>
  <c r="HA39" i="2"/>
  <c r="GZ39" i="2"/>
  <c r="GY39" i="2"/>
  <c r="GX39" i="2"/>
  <c r="GW39" i="2"/>
  <c r="GV39" i="2"/>
  <c r="GU39" i="2"/>
  <c r="GT39" i="2"/>
  <c r="HB39" i="2" s="1"/>
  <c r="GS39" i="2"/>
  <c r="GR39" i="2"/>
  <c r="GN39" i="2"/>
  <c r="GM39" i="2"/>
  <c r="GL39" i="2"/>
  <c r="GK39" i="2"/>
  <c r="GJ39" i="2"/>
  <c r="GI39" i="2"/>
  <c r="GH39" i="2"/>
  <c r="GG39" i="2"/>
  <c r="GF39" i="2"/>
  <c r="GE39" i="2"/>
  <c r="GD39" i="2"/>
  <c r="GP39" i="2" s="1"/>
  <c r="GC39" i="2"/>
  <c r="GB39" i="2"/>
  <c r="FX39" i="2"/>
  <c r="FV39" i="2"/>
  <c r="FU39" i="2"/>
  <c r="FR39" i="2"/>
  <c r="FQ39" i="2"/>
  <c r="FP39" i="2"/>
  <c r="FO39" i="2"/>
  <c r="FN39" i="2"/>
  <c r="FM39" i="2"/>
  <c r="FZ39" i="2" s="1"/>
  <c r="FL39" i="2"/>
  <c r="FJ39" i="2"/>
  <c r="FI39" i="2"/>
  <c r="FH39" i="2"/>
  <c r="FG39" i="2"/>
  <c r="FF39" i="2"/>
  <c r="FE39" i="2"/>
  <c r="FC39" i="2"/>
  <c r="EZ39" i="2"/>
  <c r="EY39" i="2"/>
  <c r="EX39" i="2"/>
  <c r="EW39" i="2"/>
  <c r="EV39" i="2"/>
  <c r="EU39" i="2"/>
  <c r="ET39" i="2"/>
  <c r="ES39" i="2"/>
  <c r="ER39" i="2"/>
  <c r="EQ39" i="2"/>
  <c r="EP39" i="2"/>
  <c r="EO39" i="2"/>
  <c r="FA39" i="2" s="1"/>
  <c r="EN39" i="2"/>
  <c r="EM39" i="2"/>
  <c r="EK39" i="2"/>
  <c r="EJ39" i="2"/>
  <c r="EI39" i="2"/>
  <c r="EH39" i="2"/>
  <c r="EL39" i="2" s="1"/>
  <c r="EG39" i="2"/>
  <c r="EF39" i="2"/>
  <c r="EE39" i="2"/>
  <c r="ED39" i="2"/>
  <c r="EB39" i="2"/>
  <c r="EA39" i="2"/>
  <c r="DZ39" i="2"/>
  <c r="DY39" i="2"/>
  <c r="DX39" i="2"/>
  <c r="DW39" i="2"/>
  <c r="DV39" i="2"/>
  <c r="DT39" i="2"/>
  <c r="DS39" i="2"/>
  <c r="DR39" i="2"/>
  <c r="DN39" i="2"/>
  <c r="DL39" i="2"/>
  <c r="DK39" i="2"/>
  <c r="DP39" i="2" s="1"/>
  <c r="DI39" i="2"/>
  <c r="DG39" i="2"/>
  <c r="DF39" i="2"/>
  <c r="DD39" i="2"/>
  <c r="DC39" i="2"/>
  <c r="DB39" i="2"/>
  <c r="DA39" i="2"/>
  <c r="CY39" i="2"/>
  <c r="CV39" i="2"/>
  <c r="CU39" i="2"/>
  <c r="CX39" i="2" s="1"/>
  <c r="CT39" i="2"/>
  <c r="CR39" i="2"/>
  <c r="CQ39" i="2"/>
  <c r="CS39" i="2" s="1"/>
  <c r="CP39" i="2"/>
  <c r="CN39" i="2"/>
  <c r="CL39" i="2"/>
  <c r="CK39" i="2"/>
  <c r="CJ39" i="2"/>
  <c r="CI39" i="2"/>
  <c r="CM39" i="2" s="1"/>
  <c r="CH39" i="2"/>
  <c r="CG39" i="2"/>
  <c r="CF39" i="2"/>
  <c r="CE39" i="2"/>
  <c r="CD39" i="2"/>
  <c r="CC39" i="2"/>
  <c r="CA39" i="2"/>
  <c r="BY39" i="2"/>
  <c r="BX39" i="2"/>
  <c r="BW39" i="2"/>
  <c r="BV39" i="2"/>
  <c r="BU39" i="2"/>
  <c r="BT39" i="2"/>
  <c r="BQ39" i="2"/>
  <c r="BP39" i="2"/>
  <c r="BN39" i="2"/>
  <c r="BM39" i="2"/>
  <c r="BL39" i="2"/>
  <c r="BK39" i="2"/>
  <c r="BJ39" i="2"/>
  <c r="BI39" i="2"/>
  <c r="BH39" i="2"/>
  <c r="BE39" i="2"/>
  <c r="BD39" i="2"/>
  <c r="BC39" i="2"/>
  <c r="AZ39" i="2"/>
  <c r="AY39" i="2"/>
  <c r="BF39" i="2" s="1"/>
  <c r="AW39" i="2"/>
  <c r="AV39" i="2"/>
  <c r="AU39" i="2"/>
  <c r="AT39" i="2"/>
  <c r="AR39" i="2"/>
  <c r="AQ39" i="2"/>
  <c r="AM39" i="2"/>
  <c r="AL39" i="2"/>
  <c r="AN39" i="2" s="1"/>
  <c r="AK39" i="2"/>
  <c r="AO39" i="2" s="1"/>
  <c r="AJ39" i="2"/>
  <c r="AI39" i="2"/>
  <c r="AH39" i="2"/>
  <c r="AG39" i="2"/>
  <c r="AF39" i="2"/>
  <c r="AE39" i="2"/>
  <c r="AD39" i="2"/>
  <c r="AC39" i="2"/>
  <c r="AB39" i="2"/>
  <c r="Z39" i="2"/>
  <c r="Y39" i="2"/>
  <c r="AA39" i="2" s="1"/>
  <c r="X39" i="2"/>
  <c r="W39" i="2"/>
  <c r="V39" i="2"/>
  <c r="U39" i="2"/>
  <c r="T39" i="2"/>
  <c r="S39" i="2"/>
  <c r="R39" i="2"/>
  <c r="Q39" i="2"/>
  <c r="O39" i="2"/>
  <c r="N39" i="2"/>
  <c r="L39" i="2"/>
  <c r="K39" i="2"/>
  <c r="J39" i="2"/>
  <c r="I39" i="2"/>
  <c r="H39" i="2"/>
  <c r="G39" i="2"/>
  <c r="M39" i="2" s="1"/>
  <c r="F39" i="2"/>
  <c r="E39" i="2"/>
  <c r="D39" i="2"/>
  <c r="HA38" i="2"/>
  <c r="GZ38" i="2"/>
  <c r="GY38" i="2"/>
  <c r="GX38" i="2"/>
  <c r="GV38" i="2"/>
  <c r="GU38" i="2"/>
  <c r="GW38" i="2" s="1"/>
  <c r="GT38" i="2"/>
  <c r="GS38" i="2"/>
  <c r="GR38" i="2"/>
  <c r="GN38" i="2"/>
  <c r="GM38" i="2"/>
  <c r="GO38" i="2" s="1"/>
  <c r="GL38" i="2"/>
  <c r="GK38" i="2"/>
  <c r="GI38" i="2"/>
  <c r="GH38" i="2"/>
  <c r="GG38" i="2"/>
  <c r="GJ38" i="2" s="1"/>
  <c r="GF38" i="2"/>
  <c r="GE38" i="2"/>
  <c r="GD38" i="2"/>
  <c r="GP38" i="2" s="1"/>
  <c r="GC38" i="2"/>
  <c r="GB38" i="2"/>
  <c r="FX38" i="2"/>
  <c r="FV38" i="2"/>
  <c r="FU38" i="2"/>
  <c r="FR38" i="2"/>
  <c r="FQ38" i="2"/>
  <c r="FP38" i="2"/>
  <c r="FO38" i="2"/>
  <c r="FN38" i="2"/>
  <c r="FM38" i="2"/>
  <c r="FL38" i="2"/>
  <c r="FK38" i="2"/>
  <c r="FJ38" i="2"/>
  <c r="FI38" i="2"/>
  <c r="FH38" i="2"/>
  <c r="FG38" i="2"/>
  <c r="FF38" i="2"/>
  <c r="FE38" i="2"/>
  <c r="FD38" i="2"/>
  <c r="FC38" i="2"/>
  <c r="EZ38" i="2"/>
  <c r="EY38" i="2"/>
  <c r="EX38" i="2"/>
  <c r="EW38" i="2"/>
  <c r="EV38" i="2"/>
  <c r="EU38" i="2"/>
  <c r="ET38" i="2"/>
  <c r="ES38" i="2"/>
  <c r="ER38" i="2"/>
  <c r="EQ38" i="2"/>
  <c r="EP38" i="2"/>
  <c r="EO38" i="2"/>
  <c r="FA38" i="2" s="1"/>
  <c r="FB38" i="2" s="1"/>
  <c r="EN38" i="2"/>
  <c r="EM38" i="2"/>
  <c r="EL38" i="2"/>
  <c r="EK38" i="2"/>
  <c r="EJ38" i="2"/>
  <c r="EI38" i="2"/>
  <c r="EH38" i="2"/>
  <c r="EG38" i="2"/>
  <c r="EF38" i="2"/>
  <c r="ED38" i="2"/>
  <c r="EE38" i="2" s="1"/>
  <c r="EC38" i="2"/>
  <c r="EA38" i="2"/>
  <c r="DZ38" i="2"/>
  <c r="EB38" i="2" s="1"/>
  <c r="DY38" i="2"/>
  <c r="DX38" i="2"/>
  <c r="DW38" i="2"/>
  <c r="DV38" i="2"/>
  <c r="DT38" i="2"/>
  <c r="DU38" i="2" s="1"/>
  <c r="DS38" i="2"/>
  <c r="DR38" i="2"/>
  <c r="DN38" i="2"/>
  <c r="DL38" i="2"/>
  <c r="DP38" i="2" s="1"/>
  <c r="DQ38" i="2" s="1"/>
  <c r="DK38" i="2"/>
  <c r="DI38" i="2"/>
  <c r="DG38" i="2"/>
  <c r="DF38" i="2"/>
  <c r="DD38" i="2"/>
  <c r="DC38" i="2"/>
  <c r="DB38" i="2"/>
  <c r="DA38" i="2"/>
  <c r="DE38" i="2" s="1"/>
  <c r="CY38" i="2"/>
  <c r="CX38" i="2"/>
  <c r="CV38" i="2"/>
  <c r="CU38" i="2"/>
  <c r="CT38" i="2"/>
  <c r="CR38" i="2"/>
  <c r="CQ38" i="2"/>
  <c r="CS38" i="2" s="1"/>
  <c r="CZ38" i="2" s="1"/>
  <c r="CP38" i="2"/>
  <c r="CN38" i="2"/>
  <c r="CL38" i="2"/>
  <c r="CK38" i="2"/>
  <c r="CM38" i="2" s="1"/>
  <c r="CJ38" i="2"/>
  <c r="CI38" i="2"/>
  <c r="CG38" i="2"/>
  <c r="CH38" i="2" s="1"/>
  <c r="CF38" i="2"/>
  <c r="CE38" i="2"/>
  <c r="CC38" i="2"/>
  <c r="CA38" i="2"/>
  <c r="BY38" i="2"/>
  <c r="CD38" i="2" s="1"/>
  <c r="BX38" i="2"/>
  <c r="BW38" i="2"/>
  <c r="BV38" i="2"/>
  <c r="BU38" i="2"/>
  <c r="BT38" i="2"/>
  <c r="BR38" i="2"/>
  <c r="BQ38" i="2"/>
  <c r="BP38" i="2"/>
  <c r="BN38" i="2"/>
  <c r="BM38" i="2"/>
  <c r="BL38" i="2"/>
  <c r="BK38" i="2"/>
  <c r="BJ38" i="2"/>
  <c r="BI38" i="2"/>
  <c r="BH38" i="2"/>
  <c r="BS38" i="2" s="1"/>
  <c r="BE38" i="2"/>
  <c r="BD38" i="2"/>
  <c r="BC38" i="2"/>
  <c r="AZ38" i="2"/>
  <c r="AY38" i="2"/>
  <c r="AW38" i="2"/>
  <c r="AV38" i="2"/>
  <c r="AU38" i="2"/>
  <c r="AR38" i="2"/>
  <c r="AT38" i="2" s="1"/>
  <c r="AQ38" i="2"/>
  <c r="AM38" i="2"/>
  <c r="AL38" i="2"/>
  <c r="AN38" i="2" s="1"/>
  <c r="AJ38" i="2"/>
  <c r="AI38" i="2"/>
  <c r="AH38" i="2"/>
  <c r="AK38" i="2" s="1"/>
  <c r="AG38" i="2"/>
  <c r="AF38" i="2"/>
  <c r="AE38" i="2"/>
  <c r="AD38" i="2"/>
  <c r="AC38" i="2"/>
  <c r="AB38" i="2"/>
  <c r="AA38" i="2"/>
  <c r="Z38" i="2"/>
  <c r="Y38" i="2"/>
  <c r="W38" i="2"/>
  <c r="V38" i="2"/>
  <c r="X38" i="2" s="1"/>
  <c r="U38" i="2"/>
  <c r="S38" i="2"/>
  <c r="R38" i="2"/>
  <c r="T38" i="2" s="1"/>
  <c r="Q38" i="2"/>
  <c r="O38" i="2"/>
  <c r="P38" i="2" s="1"/>
  <c r="N38" i="2"/>
  <c r="L38" i="2"/>
  <c r="K38" i="2"/>
  <c r="J38" i="2"/>
  <c r="I38" i="2"/>
  <c r="H38" i="2"/>
  <c r="G38" i="2"/>
  <c r="F38" i="2"/>
  <c r="E38" i="2"/>
  <c r="D38" i="2"/>
  <c r="HA37" i="2"/>
  <c r="HA54" i="2" s="1"/>
  <c r="GZ37" i="2"/>
  <c r="GZ54" i="2" s="1"/>
  <c r="GY37" i="2"/>
  <c r="GY54" i="2" s="1"/>
  <c r="GX37" i="2"/>
  <c r="GX54" i="2" s="1"/>
  <c r="GW37" i="2"/>
  <c r="GV37" i="2"/>
  <c r="GV54" i="2" s="1"/>
  <c r="GU37" i="2"/>
  <c r="GU54" i="2" s="1"/>
  <c r="GT37" i="2"/>
  <c r="GS37" i="2"/>
  <c r="GS54" i="2" s="1"/>
  <c r="GR37" i="2"/>
  <c r="GR54" i="2" s="1"/>
  <c r="GN37" i="2"/>
  <c r="GN54" i="2" s="1"/>
  <c r="GM37" i="2"/>
  <c r="GM54" i="2" s="1"/>
  <c r="GL37" i="2"/>
  <c r="GL54" i="2" s="1"/>
  <c r="GK37" i="2"/>
  <c r="GK54" i="2" s="1"/>
  <c r="GO54" i="2" s="1"/>
  <c r="GI37" i="2"/>
  <c r="GI54" i="2" s="1"/>
  <c r="GH37" i="2"/>
  <c r="GH54" i="2" s="1"/>
  <c r="GG37" i="2"/>
  <c r="GG54" i="2" s="1"/>
  <c r="GF37" i="2"/>
  <c r="GF54" i="2" s="1"/>
  <c r="GE37" i="2"/>
  <c r="GE54" i="2" s="1"/>
  <c r="GD37" i="2"/>
  <c r="GD54" i="2" s="1"/>
  <c r="GC37" i="2"/>
  <c r="GC54" i="2" s="1"/>
  <c r="GB37" i="2"/>
  <c r="GB54" i="2" s="1"/>
  <c r="FX37" i="2"/>
  <c r="FX54" i="2" s="1"/>
  <c r="FV37" i="2"/>
  <c r="FV54" i="2" s="1"/>
  <c r="FU37" i="2"/>
  <c r="FU54" i="2" s="1"/>
  <c r="FR37" i="2"/>
  <c r="FR54" i="2" s="1"/>
  <c r="FQ37" i="2"/>
  <c r="FQ54" i="2" s="1"/>
  <c r="FP37" i="2"/>
  <c r="FP54" i="2" s="1"/>
  <c r="FO37" i="2"/>
  <c r="FO54" i="2" s="1"/>
  <c r="FN37" i="2"/>
  <c r="FN54" i="2" s="1"/>
  <c r="FM37" i="2"/>
  <c r="FM54" i="2" s="1"/>
  <c r="FL37" i="2"/>
  <c r="FL54" i="2" s="1"/>
  <c r="FJ37" i="2"/>
  <c r="FJ54" i="2" s="1"/>
  <c r="FI37" i="2"/>
  <c r="FI54" i="2" s="1"/>
  <c r="FH37" i="2"/>
  <c r="FH54" i="2" s="1"/>
  <c r="FG37" i="2"/>
  <c r="FG54" i="2" s="1"/>
  <c r="FF37" i="2"/>
  <c r="FF54" i="2" s="1"/>
  <c r="FE37" i="2"/>
  <c r="FE54" i="2" s="1"/>
  <c r="FC37" i="2"/>
  <c r="FC54" i="2" s="1"/>
  <c r="FD54" i="2" s="1"/>
  <c r="EZ37" i="2"/>
  <c r="EZ54" i="2" s="1"/>
  <c r="EY37" i="2"/>
  <c r="EY54" i="2" s="1"/>
  <c r="EX37" i="2"/>
  <c r="EX54" i="2" s="1"/>
  <c r="EW37" i="2"/>
  <c r="EW54" i="2" s="1"/>
  <c r="EV37" i="2"/>
  <c r="EV54" i="2" s="1"/>
  <c r="EU37" i="2"/>
  <c r="EU54" i="2" s="1"/>
  <c r="ET37" i="2"/>
  <c r="ET54" i="2" s="1"/>
  <c r="ES37" i="2"/>
  <c r="ES54" i="2" s="1"/>
  <c r="ER37" i="2"/>
  <c r="ER54" i="2" s="1"/>
  <c r="EQ37" i="2"/>
  <c r="EQ54" i="2" s="1"/>
  <c r="EP37" i="2"/>
  <c r="EP54" i="2" s="1"/>
  <c r="EO37" i="2"/>
  <c r="EO54" i="2" s="1"/>
  <c r="EN37" i="2"/>
  <c r="EN54" i="2" s="1"/>
  <c r="EM37" i="2"/>
  <c r="EM54" i="2" s="1"/>
  <c r="EK37" i="2"/>
  <c r="EK54" i="2" s="1"/>
  <c r="EJ37" i="2"/>
  <c r="EJ54" i="2" s="1"/>
  <c r="EI37" i="2"/>
  <c r="EI54" i="2" s="1"/>
  <c r="EH37" i="2"/>
  <c r="EG37" i="2"/>
  <c r="EG54" i="2" s="1"/>
  <c r="EF37" i="2"/>
  <c r="EF54" i="2" s="1"/>
  <c r="EE37" i="2"/>
  <c r="ED37" i="2"/>
  <c r="ED54" i="2" s="1"/>
  <c r="EE54" i="2" s="1"/>
  <c r="EA37" i="2"/>
  <c r="EA54" i="2" s="1"/>
  <c r="DZ37" i="2"/>
  <c r="DZ54" i="2" s="1"/>
  <c r="DY37" i="2"/>
  <c r="DY54" i="2" s="1"/>
  <c r="DX37" i="2"/>
  <c r="DX54" i="2" s="1"/>
  <c r="DW37" i="2"/>
  <c r="DW54" i="2" s="1"/>
  <c r="DV37" i="2"/>
  <c r="DV54" i="2" s="1"/>
  <c r="DT37" i="2"/>
  <c r="DT54" i="2" s="1"/>
  <c r="DS37" i="2"/>
  <c r="DS54" i="2" s="1"/>
  <c r="DU54" i="2" s="1"/>
  <c r="DR37" i="2"/>
  <c r="DR54" i="2" s="1"/>
  <c r="DN37" i="2"/>
  <c r="DN54" i="2" s="1"/>
  <c r="DL37" i="2"/>
  <c r="DL54" i="2" s="1"/>
  <c r="DK37" i="2"/>
  <c r="DK54" i="2" s="1"/>
  <c r="DI37" i="2"/>
  <c r="DI54" i="2" s="1"/>
  <c r="DG37" i="2"/>
  <c r="DG54" i="2" s="1"/>
  <c r="DF37" i="2"/>
  <c r="DF54" i="2" s="1"/>
  <c r="DD37" i="2"/>
  <c r="DD54" i="2" s="1"/>
  <c r="DC37" i="2"/>
  <c r="DC54" i="2" s="1"/>
  <c r="DB37" i="2"/>
  <c r="DB54" i="2" s="1"/>
  <c r="DA37" i="2"/>
  <c r="DA54" i="2" s="1"/>
  <c r="CY37" i="2"/>
  <c r="CY54" i="2" s="1"/>
  <c r="CV37" i="2"/>
  <c r="CV54" i="2" s="1"/>
  <c r="CU37" i="2"/>
  <c r="CU54" i="2" s="1"/>
  <c r="CT37" i="2"/>
  <c r="CT54" i="2" s="1"/>
  <c r="CS37" i="2"/>
  <c r="CR37" i="2"/>
  <c r="CR54" i="2" s="1"/>
  <c r="CQ37" i="2"/>
  <c r="CQ54" i="2" s="1"/>
  <c r="CP37" i="2"/>
  <c r="CN37" i="2"/>
  <c r="CN54" i="2" s="1"/>
  <c r="CL37" i="2"/>
  <c r="CL54" i="2" s="1"/>
  <c r="CK37" i="2"/>
  <c r="CK54" i="2" s="1"/>
  <c r="CJ37" i="2"/>
  <c r="CJ54" i="2" s="1"/>
  <c r="CI37" i="2"/>
  <c r="CI54" i="2" s="1"/>
  <c r="CG37" i="2"/>
  <c r="CG54" i="2" s="1"/>
  <c r="CF37" i="2"/>
  <c r="CF54" i="2" s="1"/>
  <c r="CE37" i="2"/>
  <c r="CE54" i="2" s="1"/>
  <c r="CD37" i="2"/>
  <c r="CC37" i="2"/>
  <c r="CC54" i="2" s="1"/>
  <c r="CA37" i="2"/>
  <c r="CA54" i="2" s="1"/>
  <c r="BY37" i="2"/>
  <c r="BY54" i="2" s="1"/>
  <c r="BX37" i="2"/>
  <c r="BX54" i="2" s="1"/>
  <c r="BW37" i="2"/>
  <c r="BW54" i="2" s="1"/>
  <c r="BV37" i="2"/>
  <c r="BV54" i="2" s="1"/>
  <c r="BU37" i="2"/>
  <c r="BU54" i="2" s="1"/>
  <c r="BT37" i="2"/>
  <c r="BT54" i="2" s="1"/>
  <c r="BQ37" i="2"/>
  <c r="BQ54" i="2" s="1"/>
  <c r="BP37" i="2"/>
  <c r="BP54" i="2" s="1"/>
  <c r="BN37" i="2"/>
  <c r="BN54" i="2" s="1"/>
  <c r="BM37" i="2"/>
  <c r="BM54" i="2" s="1"/>
  <c r="BL37" i="2"/>
  <c r="BL54" i="2" s="1"/>
  <c r="BK37" i="2"/>
  <c r="BJ37" i="2"/>
  <c r="BJ54" i="2" s="1"/>
  <c r="BI37" i="2"/>
  <c r="BI54" i="2" s="1"/>
  <c r="BH37" i="2"/>
  <c r="BH54" i="2" s="1"/>
  <c r="BE37" i="2"/>
  <c r="BE54" i="2" s="1"/>
  <c r="BD37" i="2"/>
  <c r="BD54" i="2" s="1"/>
  <c r="BC37" i="2"/>
  <c r="BC54" i="2" s="1"/>
  <c r="AZ37" i="2"/>
  <c r="AZ54" i="2" s="1"/>
  <c r="AY37" i="2"/>
  <c r="AY54" i="2" s="1"/>
  <c r="AW37" i="2"/>
  <c r="AW54" i="2" s="1"/>
  <c r="AV37" i="2"/>
  <c r="AV54" i="2" s="1"/>
  <c r="AU37" i="2"/>
  <c r="AR37" i="2"/>
  <c r="AQ37" i="2"/>
  <c r="AQ54" i="2" s="1"/>
  <c r="AM37" i="2"/>
  <c r="AM54" i="2" s="1"/>
  <c r="AL37" i="2"/>
  <c r="AJ37" i="2"/>
  <c r="AJ54" i="2" s="1"/>
  <c r="AI37" i="2"/>
  <c r="AI54" i="2" s="1"/>
  <c r="AH37" i="2"/>
  <c r="AH54" i="2" s="1"/>
  <c r="AG37" i="2"/>
  <c r="AG54" i="2" s="1"/>
  <c r="AF37" i="2"/>
  <c r="AF54" i="2" s="1"/>
  <c r="AD37" i="2"/>
  <c r="AD54" i="2" s="1"/>
  <c r="AC37" i="2"/>
  <c r="AB37" i="2"/>
  <c r="AB54" i="2" s="1"/>
  <c r="AA37" i="2"/>
  <c r="Z37" i="2"/>
  <c r="Z54" i="2" s="1"/>
  <c r="Y37" i="2"/>
  <c r="Y54" i="2" s="1"/>
  <c r="W37" i="2"/>
  <c r="W54" i="2" s="1"/>
  <c r="V37" i="2"/>
  <c r="V54" i="2" s="1"/>
  <c r="U37" i="2"/>
  <c r="U54" i="2" s="1"/>
  <c r="T37" i="2"/>
  <c r="S37" i="2"/>
  <c r="S54" i="2" s="1"/>
  <c r="R37" i="2"/>
  <c r="R54" i="2" s="1"/>
  <c r="T54" i="2" s="1"/>
  <c r="Q37" i="2"/>
  <c r="Q54" i="2" s="1"/>
  <c r="O37" i="2"/>
  <c r="O54" i="2" s="1"/>
  <c r="N37" i="2"/>
  <c r="K37" i="2"/>
  <c r="K54" i="2" s="1"/>
  <c r="J37" i="2"/>
  <c r="I37" i="2"/>
  <c r="I54" i="2" s="1"/>
  <c r="H37" i="2"/>
  <c r="H54" i="2" s="1"/>
  <c r="G37" i="2"/>
  <c r="G54" i="2" s="1"/>
  <c r="F37" i="2"/>
  <c r="F54" i="2" s="1"/>
  <c r="E37" i="2"/>
  <c r="E54" i="2" s="1"/>
  <c r="D37" i="2"/>
  <c r="HA36" i="2"/>
  <c r="HA53" i="2" s="1"/>
  <c r="GZ36" i="2"/>
  <c r="GZ53" i="2" s="1"/>
  <c r="GY36" i="2"/>
  <c r="GY53" i="2" s="1"/>
  <c r="GX36" i="2"/>
  <c r="GX53" i="2" s="1"/>
  <c r="GV36" i="2"/>
  <c r="GV53" i="2" s="1"/>
  <c r="GU36" i="2"/>
  <c r="GT36" i="2"/>
  <c r="GT53" i="2" s="1"/>
  <c r="GS36" i="2"/>
  <c r="GS53" i="2" s="1"/>
  <c r="GR36" i="2"/>
  <c r="GN36" i="2"/>
  <c r="GM36" i="2"/>
  <c r="GM53" i="2" s="1"/>
  <c r="GL36" i="2"/>
  <c r="GK36" i="2"/>
  <c r="GK53" i="2" s="1"/>
  <c r="GI36" i="2"/>
  <c r="GI53" i="2" s="1"/>
  <c r="GH36" i="2"/>
  <c r="GH53" i="2" s="1"/>
  <c r="GG36" i="2"/>
  <c r="GG53" i="2" s="1"/>
  <c r="GF36" i="2"/>
  <c r="GF53" i="2" s="1"/>
  <c r="GE36" i="2"/>
  <c r="GE53" i="2" s="1"/>
  <c r="GD36" i="2"/>
  <c r="GD53" i="2" s="1"/>
  <c r="GC36" i="2"/>
  <c r="GC53" i="2" s="1"/>
  <c r="GB36" i="2"/>
  <c r="FX36" i="2"/>
  <c r="FX53" i="2" s="1"/>
  <c r="FV36" i="2"/>
  <c r="FV53" i="2" s="1"/>
  <c r="FU36" i="2"/>
  <c r="FU53" i="2" s="1"/>
  <c r="FR36" i="2"/>
  <c r="FR53" i="2" s="1"/>
  <c r="FQ36" i="2"/>
  <c r="FQ53" i="2" s="1"/>
  <c r="FP36" i="2"/>
  <c r="FP53" i="2" s="1"/>
  <c r="FO36" i="2"/>
  <c r="FO53" i="2" s="1"/>
  <c r="FN36" i="2"/>
  <c r="FN53" i="2" s="1"/>
  <c r="FM36" i="2"/>
  <c r="FM53" i="2" s="1"/>
  <c r="FL36" i="2"/>
  <c r="FJ36" i="2"/>
  <c r="FJ53" i="2" s="1"/>
  <c r="FI36" i="2"/>
  <c r="FI53" i="2" s="1"/>
  <c r="FH36" i="2"/>
  <c r="FH53" i="2" s="1"/>
  <c r="FG36" i="2"/>
  <c r="FG53" i="2" s="1"/>
  <c r="FF36" i="2"/>
  <c r="FF53" i="2" s="1"/>
  <c r="FE36" i="2"/>
  <c r="FE53" i="2" s="1"/>
  <c r="FD36" i="2"/>
  <c r="FC36" i="2"/>
  <c r="FC53" i="2" s="1"/>
  <c r="FD53" i="2" s="1"/>
  <c r="EZ36" i="2"/>
  <c r="EZ53" i="2" s="1"/>
  <c r="EY36" i="2"/>
  <c r="EY53" i="2" s="1"/>
  <c r="EX36" i="2"/>
  <c r="EX53" i="2" s="1"/>
  <c r="EW36" i="2"/>
  <c r="EW53" i="2" s="1"/>
  <c r="EV36" i="2"/>
  <c r="EV53" i="2" s="1"/>
  <c r="EU36" i="2"/>
  <c r="EU53" i="2" s="1"/>
  <c r="ET36" i="2"/>
  <c r="ET53" i="2" s="1"/>
  <c r="ES36" i="2"/>
  <c r="ES53" i="2" s="1"/>
  <c r="ER36" i="2"/>
  <c r="ER53" i="2" s="1"/>
  <c r="EQ36" i="2"/>
  <c r="EQ53" i="2" s="1"/>
  <c r="EP36" i="2"/>
  <c r="EP53" i="2" s="1"/>
  <c r="EO36" i="2"/>
  <c r="EO53" i="2" s="1"/>
  <c r="EN36" i="2"/>
  <c r="EN53" i="2" s="1"/>
  <c r="EM36" i="2"/>
  <c r="EM53" i="2" s="1"/>
  <c r="EK36" i="2"/>
  <c r="EK53" i="2" s="1"/>
  <c r="EJ36" i="2"/>
  <c r="EJ53" i="2" s="1"/>
  <c r="EI36" i="2"/>
  <c r="EI53" i="2" s="1"/>
  <c r="EH36" i="2"/>
  <c r="EG36" i="2"/>
  <c r="EG53" i="2" s="1"/>
  <c r="EF36" i="2"/>
  <c r="EE36" i="2"/>
  <c r="ED36" i="2"/>
  <c r="ED53" i="2" s="1"/>
  <c r="EE53" i="2" s="1"/>
  <c r="EB36" i="2"/>
  <c r="EA36" i="2"/>
  <c r="EA53" i="2" s="1"/>
  <c r="DZ36" i="2"/>
  <c r="DZ53" i="2" s="1"/>
  <c r="EB53" i="2" s="1"/>
  <c r="DY36" i="2"/>
  <c r="DY53" i="2" s="1"/>
  <c r="DX36" i="2"/>
  <c r="DX53" i="2" s="1"/>
  <c r="DW36" i="2"/>
  <c r="DW53" i="2" s="1"/>
  <c r="DV36" i="2"/>
  <c r="DV53" i="2" s="1"/>
  <c r="DT36" i="2"/>
  <c r="DT53" i="2" s="1"/>
  <c r="DS36" i="2"/>
  <c r="DS53" i="2" s="1"/>
  <c r="DR36" i="2"/>
  <c r="DR53" i="2" s="1"/>
  <c r="DP36" i="2"/>
  <c r="DN36" i="2"/>
  <c r="DN53" i="2" s="1"/>
  <c r="DL36" i="2"/>
  <c r="DL53" i="2" s="1"/>
  <c r="DK36" i="2"/>
  <c r="DK53" i="2" s="1"/>
  <c r="DI36" i="2"/>
  <c r="DI53" i="2" s="1"/>
  <c r="DG36" i="2"/>
  <c r="DG53" i="2" s="1"/>
  <c r="DF36" i="2"/>
  <c r="DF53" i="2" s="1"/>
  <c r="DD36" i="2"/>
  <c r="DD53" i="2" s="1"/>
  <c r="DC36" i="2"/>
  <c r="DC53" i="2" s="1"/>
  <c r="DB36" i="2"/>
  <c r="DB53" i="2" s="1"/>
  <c r="DA36" i="2"/>
  <c r="CY36" i="2"/>
  <c r="CY53" i="2" s="1"/>
  <c r="CV36" i="2"/>
  <c r="CV53" i="2" s="1"/>
  <c r="CU36" i="2"/>
  <c r="CU53" i="2" s="1"/>
  <c r="CT36" i="2"/>
  <c r="CT53" i="2" s="1"/>
  <c r="CR36" i="2"/>
  <c r="CR53" i="2" s="1"/>
  <c r="CQ36" i="2"/>
  <c r="CQ53" i="2" s="1"/>
  <c r="CS53" i="2" s="1"/>
  <c r="CP36" i="2"/>
  <c r="CP53" i="2" s="1"/>
  <c r="CN36" i="2"/>
  <c r="CN53" i="2" s="1"/>
  <c r="CM36" i="2"/>
  <c r="CL36" i="2"/>
  <c r="CL53" i="2" s="1"/>
  <c r="CK36" i="2"/>
  <c r="CK53" i="2" s="1"/>
  <c r="CJ36" i="2"/>
  <c r="CJ53" i="2" s="1"/>
  <c r="CI36" i="2"/>
  <c r="CI53" i="2" s="1"/>
  <c r="CH36" i="2"/>
  <c r="CG36" i="2"/>
  <c r="CG53" i="2" s="1"/>
  <c r="CF36" i="2"/>
  <c r="CF53" i="2" s="1"/>
  <c r="CE36" i="2"/>
  <c r="CE53" i="2" s="1"/>
  <c r="CC36" i="2"/>
  <c r="CC53" i="2" s="1"/>
  <c r="CA36" i="2"/>
  <c r="CA53" i="2" s="1"/>
  <c r="BY36" i="2"/>
  <c r="BX36" i="2"/>
  <c r="BX53" i="2" s="1"/>
  <c r="BW36" i="2"/>
  <c r="BW53" i="2" s="1"/>
  <c r="BV36" i="2"/>
  <c r="BV53" i="2" s="1"/>
  <c r="BU36" i="2"/>
  <c r="BU53" i="2" s="1"/>
  <c r="BT36" i="2"/>
  <c r="BQ36" i="2"/>
  <c r="BQ53" i="2" s="1"/>
  <c r="BP36" i="2"/>
  <c r="BP53" i="2" s="1"/>
  <c r="BN36" i="2"/>
  <c r="BN53" i="2" s="1"/>
  <c r="BM36" i="2"/>
  <c r="BM53" i="2" s="1"/>
  <c r="BL36" i="2"/>
  <c r="BK36" i="2"/>
  <c r="BK53" i="2" s="1"/>
  <c r="BJ36" i="2"/>
  <c r="BJ53" i="2" s="1"/>
  <c r="BI36" i="2"/>
  <c r="BI53" i="2" s="1"/>
  <c r="BH36" i="2"/>
  <c r="BH53" i="2" s="1"/>
  <c r="BE36" i="2"/>
  <c r="BE53" i="2" s="1"/>
  <c r="BD36" i="2"/>
  <c r="BD53" i="2" s="1"/>
  <c r="BC36" i="2"/>
  <c r="BC53" i="2" s="1"/>
  <c r="AZ36" i="2"/>
  <c r="AZ53" i="2" s="1"/>
  <c r="AY36" i="2"/>
  <c r="AY53" i="2" s="1"/>
  <c r="AW36" i="2"/>
  <c r="AW53" i="2" s="1"/>
  <c r="AV36" i="2"/>
  <c r="AV53" i="2" s="1"/>
  <c r="AU36" i="2"/>
  <c r="AU53" i="2" s="1"/>
  <c r="AT36" i="2"/>
  <c r="AR36" i="2"/>
  <c r="AR53" i="2" s="1"/>
  <c r="AT53" i="2" s="1"/>
  <c r="AQ36" i="2"/>
  <c r="AQ53" i="2" s="1"/>
  <c r="AN36" i="2"/>
  <c r="AM36" i="2"/>
  <c r="AM53" i="2" s="1"/>
  <c r="AL36" i="2"/>
  <c r="AL53" i="2" s="1"/>
  <c r="AK36" i="2"/>
  <c r="AJ36" i="2"/>
  <c r="AJ53" i="2" s="1"/>
  <c r="AI36" i="2"/>
  <c r="AI53" i="2" s="1"/>
  <c r="AH36" i="2"/>
  <c r="AH53" i="2" s="1"/>
  <c r="AG36" i="2"/>
  <c r="AG53" i="2" s="1"/>
  <c r="AF36" i="2"/>
  <c r="AF53" i="2" s="1"/>
  <c r="AD36" i="2"/>
  <c r="AD53" i="2" s="1"/>
  <c r="AC36" i="2"/>
  <c r="AC53" i="2" s="1"/>
  <c r="AB36" i="2"/>
  <c r="Z36" i="2"/>
  <c r="Z53" i="2" s="1"/>
  <c r="Y36" i="2"/>
  <c r="X36" i="2"/>
  <c r="W36" i="2"/>
  <c r="W53" i="2" s="1"/>
  <c r="V36" i="2"/>
  <c r="V53" i="2" s="1"/>
  <c r="X53" i="2" s="1"/>
  <c r="U36" i="2"/>
  <c r="U53" i="2" s="1"/>
  <c r="S36" i="2"/>
  <c r="S53" i="2" s="1"/>
  <c r="R36" i="2"/>
  <c r="Q36" i="2"/>
  <c r="Q53" i="2" s="1"/>
  <c r="P36" i="2"/>
  <c r="O36" i="2"/>
  <c r="O53" i="2" s="1"/>
  <c r="N36" i="2"/>
  <c r="N53" i="2" s="1"/>
  <c r="L36" i="2"/>
  <c r="K36" i="2"/>
  <c r="K53" i="2" s="1"/>
  <c r="J36" i="2"/>
  <c r="J53" i="2" s="1"/>
  <c r="L53" i="2" s="1"/>
  <c r="I36" i="2"/>
  <c r="I53" i="2" s="1"/>
  <c r="H36" i="2"/>
  <c r="H53" i="2" s="1"/>
  <c r="G36" i="2"/>
  <c r="G53" i="2" s="1"/>
  <c r="F36" i="2"/>
  <c r="F53" i="2" s="1"/>
  <c r="E36" i="2"/>
  <c r="E53" i="2" s="1"/>
  <c r="D36" i="2"/>
  <c r="D53" i="2" s="1"/>
  <c r="M53" i="2" s="1"/>
  <c r="HA35" i="2"/>
  <c r="HA47" i="2" s="1"/>
  <c r="GZ35" i="2"/>
  <c r="GZ47" i="2" s="1"/>
  <c r="GY35" i="2"/>
  <c r="GY47" i="2" s="1"/>
  <c r="GX35" i="2"/>
  <c r="GX47" i="2" s="1"/>
  <c r="GV35" i="2"/>
  <c r="GV47" i="2" s="1"/>
  <c r="GU35" i="2"/>
  <c r="GU47" i="2" s="1"/>
  <c r="GW47" i="2" s="1"/>
  <c r="GT35" i="2"/>
  <c r="GT47" i="2" s="1"/>
  <c r="GS35" i="2"/>
  <c r="GS47" i="2" s="1"/>
  <c r="GR35" i="2"/>
  <c r="GN35" i="2"/>
  <c r="GN47" i="2" s="1"/>
  <c r="GM35" i="2"/>
  <c r="GM47" i="2" s="1"/>
  <c r="GL35" i="2"/>
  <c r="GK35" i="2"/>
  <c r="GK47" i="2" s="1"/>
  <c r="GI35" i="2"/>
  <c r="GI47" i="2" s="1"/>
  <c r="GH35" i="2"/>
  <c r="GH47" i="2" s="1"/>
  <c r="GG35" i="2"/>
  <c r="GG47" i="2" s="1"/>
  <c r="GF35" i="2"/>
  <c r="GE35" i="2"/>
  <c r="GE47" i="2" s="1"/>
  <c r="GD35" i="2"/>
  <c r="GC35" i="2"/>
  <c r="GC47" i="2" s="1"/>
  <c r="GB35" i="2"/>
  <c r="GB47" i="2" s="1"/>
  <c r="FX35" i="2"/>
  <c r="FX47" i="2" s="1"/>
  <c r="FV35" i="2"/>
  <c r="FU35" i="2"/>
  <c r="FU47" i="2" s="1"/>
  <c r="FR35" i="2"/>
  <c r="FR47" i="2" s="1"/>
  <c r="FQ35" i="2"/>
  <c r="FQ47" i="2" s="1"/>
  <c r="FP35" i="2"/>
  <c r="FP47" i="2" s="1"/>
  <c r="FO35" i="2"/>
  <c r="FO47" i="2" s="1"/>
  <c r="FN35" i="2"/>
  <c r="FM35" i="2"/>
  <c r="FM47" i="2" s="1"/>
  <c r="FL35" i="2"/>
  <c r="FL47" i="2" s="1"/>
  <c r="FJ35" i="2"/>
  <c r="FJ47" i="2" s="1"/>
  <c r="FI35" i="2"/>
  <c r="FI47" i="2" s="1"/>
  <c r="FH35" i="2"/>
  <c r="FH47" i="2" s="1"/>
  <c r="FG35" i="2"/>
  <c r="FG47" i="2" s="1"/>
  <c r="FF35" i="2"/>
  <c r="FF47" i="2" s="1"/>
  <c r="FE35" i="2"/>
  <c r="FE47" i="2" s="1"/>
  <c r="FD35" i="2"/>
  <c r="FC35" i="2"/>
  <c r="FC47" i="2" s="1"/>
  <c r="FD47" i="2" s="1"/>
  <c r="EZ35" i="2"/>
  <c r="EZ47" i="2" s="1"/>
  <c r="EY35" i="2"/>
  <c r="EY47" i="2" s="1"/>
  <c r="EX35" i="2"/>
  <c r="EX47" i="2" s="1"/>
  <c r="EW35" i="2"/>
  <c r="EW47" i="2" s="1"/>
  <c r="EV35" i="2"/>
  <c r="EV47" i="2" s="1"/>
  <c r="EU35" i="2"/>
  <c r="EU47" i="2" s="1"/>
  <c r="ET35" i="2"/>
  <c r="ET47" i="2" s="1"/>
  <c r="ES35" i="2"/>
  <c r="ES47" i="2" s="1"/>
  <c r="ER35" i="2"/>
  <c r="ER47" i="2" s="1"/>
  <c r="EQ35" i="2"/>
  <c r="EQ47" i="2" s="1"/>
  <c r="EP35" i="2"/>
  <c r="EP47" i="2" s="1"/>
  <c r="EO35" i="2"/>
  <c r="FA35" i="2" s="1"/>
  <c r="FB35" i="2" s="1"/>
  <c r="EN35" i="2"/>
  <c r="EN47" i="2" s="1"/>
  <c r="EM35" i="2"/>
  <c r="EM47" i="2" s="1"/>
  <c r="EL35" i="2"/>
  <c r="EK35" i="2"/>
  <c r="EK47" i="2" s="1"/>
  <c r="EJ35" i="2"/>
  <c r="EJ47" i="2" s="1"/>
  <c r="EI35" i="2"/>
  <c r="EI47" i="2" s="1"/>
  <c r="EH35" i="2"/>
  <c r="EH47" i="2" s="1"/>
  <c r="EG35" i="2"/>
  <c r="EG47" i="2" s="1"/>
  <c r="EF35" i="2"/>
  <c r="EF47" i="2" s="1"/>
  <c r="ED35" i="2"/>
  <c r="EA35" i="2"/>
  <c r="EA47" i="2" s="1"/>
  <c r="DZ35" i="2"/>
  <c r="DY35" i="2"/>
  <c r="DY47" i="2" s="1"/>
  <c r="DX35" i="2"/>
  <c r="DX47" i="2" s="1"/>
  <c r="DW35" i="2"/>
  <c r="DW47" i="2" s="1"/>
  <c r="DV35" i="2"/>
  <c r="DV47" i="2" s="1"/>
  <c r="DT35" i="2"/>
  <c r="DS35" i="2"/>
  <c r="DS47" i="2" s="1"/>
  <c r="DR35" i="2"/>
  <c r="DN35" i="2"/>
  <c r="DN47" i="2" s="1"/>
  <c r="DL35" i="2"/>
  <c r="DL47" i="2" s="1"/>
  <c r="DK35" i="2"/>
  <c r="DK47" i="2" s="1"/>
  <c r="DI35" i="2"/>
  <c r="DP35" i="2" s="1"/>
  <c r="DG35" i="2"/>
  <c r="DG47" i="2" s="1"/>
  <c r="DF35" i="2"/>
  <c r="DF47" i="2" s="1"/>
  <c r="DD35" i="2"/>
  <c r="DD47" i="2" s="1"/>
  <c r="DC35" i="2"/>
  <c r="DC47" i="2" s="1"/>
  <c r="DB35" i="2"/>
  <c r="DA35" i="2"/>
  <c r="DA47" i="2" s="1"/>
  <c r="CY35" i="2"/>
  <c r="CY47" i="2" s="1"/>
  <c r="CX35" i="2"/>
  <c r="CV35" i="2"/>
  <c r="CV47" i="2" s="1"/>
  <c r="CU35" i="2"/>
  <c r="CU47" i="2" s="1"/>
  <c r="CX47" i="2" s="1"/>
  <c r="CT35" i="2"/>
  <c r="CT47" i="2" s="1"/>
  <c r="CR35" i="2"/>
  <c r="CR47" i="2" s="1"/>
  <c r="CQ35" i="2"/>
  <c r="CP35" i="2"/>
  <c r="CP47" i="2" s="1"/>
  <c r="CN35" i="2"/>
  <c r="CN47" i="2" s="1"/>
  <c r="CL35" i="2"/>
  <c r="CL47" i="2" s="1"/>
  <c r="CK35" i="2"/>
  <c r="CK47" i="2" s="1"/>
  <c r="CJ35" i="2"/>
  <c r="CJ47" i="2" s="1"/>
  <c r="CI35" i="2"/>
  <c r="CI47" i="2" s="1"/>
  <c r="CG35" i="2"/>
  <c r="CG47" i="2" s="1"/>
  <c r="CF35" i="2"/>
  <c r="CE35" i="2"/>
  <c r="CE47" i="2" s="1"/>
  <c r="CC35" i="2"/>
  <c r="CC47" i="2" s="1"/>
  <c r="CA35" i="2"/>
  <c r="CA47" i="2" s="1"/>
  <c r="BY35" i="2"/>
  <c r="BY47" i="2" s="1"/>
  <c r="BX35" i="2"/>
  <c r="BX47" i="2" s="1"/>
  <c r="BW35" i="2"/>
  <c r="BW47" i="2" s="1"/>
  <c r="BV35" i="2"/>
  <c r="BV47" i="2" s="1"/>
  <c r="BU35" i="2"/>
  <c r="BU47" i="2" s="1"/>
  <c r="BT35" i="2"/>
  <c r="BT47" i="2" s="1"/>
  <c r="BQ35" i="2"/>
  <c r="BQ47" i="2" s="1"/>
  <c r="BP35" i="2"/>
  <c r="BP47" i="2" s="1"/>
  <c r="BN35" i="2"/>
  <c r="BM35" i="2"/>
  <c r="BM47" i="2" s="1"/>
  <c r="BL35" i="2"/>
  <c r="BL47" i="2" s="1"/>
  <c r="BK35" i="2"/>
  <c r="BK47" i="2" s="1"/>
  <c r="BJ35" i="2"/>
  <c r="BJ47" i="2" s="1"/>
  <c r="BI35" i="2"/>
  <c r="BI47" i="2" s="1"/>
  <c r="BH35" i="2"/>
  <c r="BH47" i="2" s="1"/>
  <c r="BE35" i="2"/>
  <c r="BE47" i="2" s="1"/>
  <c r="BD35" i="2"/>
  <c r="BD47" i="2" s="1"/>
  <c r="BC35" i="2"/>
  <c r="BC47" i="2" s="1"/>
  <c r="AZ35" i="2"/>
  <c r="AZ47" i="2" s="1"/>
  <c r="AY35" i="2"/>
  <c r="AY47" i="2" s="1"/>
  <c r="AW35" i="2"/>
  <c r="AW47" i="2" s="1"/>
  <c r="AV35" i="2"/>
  <c r="AU35" i="2"/>
  <c r="AU47" i="2" s="1"/>
  <c r="AR35" i="2"/>
  <c r="AR47" i="2" s="1"/>
  <c r="AT47" i="2" s="1"/>
  <c r="AQ35" i="2"/>
  <c r="AN35" i="2"/>
  <c r="AM35" i="2"/>
  <c r="AM47" i="2" s="1"/>
  <c r="AL35" i="2"/>
  <c r="AL47" i="2" s="1"/>
  <c r="AN47" i="2" s="1"/>
  <c r="AJ35" i="2"/>
  <c r="AJ47" i="2" s="1"/>
  <c r="AI35" i="2"/>
  <c r="AI47" i="2" s="1"/>
  <c r="AH35" i="2"/>
  <c r="AG35" i="2"/>
  <c r="AG47" i="2" s="1"/>
  <c r="AF35" i="2"/>
  <c r="AF47" i="2" s="1"/>
  <c r="AD35" i="2"/>
  <c r="AD47" i="2" s="1"/>
  <c r="AC35" i="2"/>
  <c r="AC47" i="2" s="1"/>
  <c r="AB35" i="2"/>
  <c r="Z35" i="2"/>
  <c r="Z47" i="2" s="1"/>
  <c r="Y35" i="2"/>
  <c r="Y47" i="2" s="1"/>
  <c r="AA47" i="2" s="1"/>
  <c r="W35" i="2"/>
  <c r="W47" i="2" s="1"/>
  <c r="V35" i="2"/>
  <c r="U35" i="2"/>
  <c r="U47" i="2" s="1"/>
  <c r="S35" i="2"/>
  <c r="S47" i="2" s="1"/>
  <c r="R35" i="2"/>
  <c r="R47" i="2" s="1"/>
  <c r="Q35" i="2"/>
  <c r="Q47" i="2" s="1"/>
  <c r="P35" i="2"/>
  <c r="O35" i="2"/>
  <c r="O47" i="2" s="1"/>
  <c r="N35" i="2"/>
  <c r="N47" i="2" s="1"/>
  <c r="K35" i="2"/>
  <c r="K47" i="2" s="1"/>
  <c r="J35" i="2"/>
  <c r="I35" i="2"/>
  <c r="I47" i="2" s="1"/>
  <c r="H35" i="2"/>
  <c r="H47" i="2" s="1"/>
  <c r="G35" i="2"/>
  <c r="G47" i="2" s="1"/>
  <c r="F35" i="2"/>
  <c r="F47" i="2" s="1"/>
  <c r="E35" i="2"/>
  <c r="E47" i="2" s="1"/>
  <c r="D35" i="2"/>
  <c r="HA34" i="2"/>
  <c r="HA46" i="2" s="1"/>
  <c r="GZ34" i="2"/>
  <c r="GZ46" i="2" s="1"/>
  <c r="GY34" i="2"/>
  <c r="GY46" i="2" s="1"/>
  <c r="GX34" i="2"/>
  <c r="GX46" i="2" s="1"/>
  <c r="GV34" i="2"/>
  <c r="GW34" i="2" s="1"/>
  <c r="HB34" i="2" s="1"/>
  <c r="GU34" i="2"/>
  <c r="GU46" i="2" s="1"/>
  <c r="GT34" i="2"/>
  <c r="GT46" i="2" s="1"/>
  <c r="GS34" i="2"/>
  <c r="GS46" i="2" s="1"/>
  <c r="GR34" i="2"/>
  <c r="GR46" i="2" s="1"/>
  <c r="GP34" i="2"/>
  <c r="GN34" i="2"/>
  <c r="GN46" i="2" s="1"/>
  <c r="GM34" i="2"/>
  <c r="GM46" i="2" s="1"/>
  <c r="GL34" i="2"/>
  <c r="GL46" i="2" s="1"/>
  <c r="GK34" i="2"/>
  <c r="GJ34" i="2"/>
  <c r="GI34" i="2"/>
  <c r="GI46" i="2" s="1"/>
  <c r="GH34" i="2"/>
  <c r="GH46" i="2" s="1"/>
  <c r="GG34" i="2"/>
  <c r="GG46" i="2" s="1"/>
  <c r="GF34" i="2"/>
  <c r="GF46" i="2" s="1"/>
  <c r="GE34" i="2"/>
  <c r="GE46" i="2" s="1"/>
  <c r="GJ46" i="2" s="1"/>
  <c r="GD34" i="2"/>
  <c r="GD46" i="2" s="1"/>
  <c r="GC34" i="2"/>
  <c r="GB34" i="2"/>
  <c r="GB46" i="2" s="1"/>
  <c r="FX34" i="2"/>
  <c r="FX46" i="2" s="1"/>
  <c r="FV34" i="2"/>
  <c r="FV46" i="2" s="1"/>
  <c r="FU34" i="2"/>
  <c r="FU46" i="2" s="1"/>
  <c r="FR34" i="2"/>
  <c r="FR46" i="2" s="1"/>
  <c r="FQ34" i="2"/>
  <c r="FQ46" i="2" s="1"/>
  <c r="FP34" i="2"/>
  <c r="FP46" i="2" s="1"/>
  <c r="FO34" i="2"/>
  <c r="FO46" i="2" s="1"/>
  <c r="FN34" i="2"/>
  <c r="FN46" i="2" s="1"/>
  <c r="FM34" i="2"/>
  <c r="FM46" i="2" s="1"/>
  <c r="FL34" i="2"/>
  <c r="FJ34" i="2"/>
  <c r="FJ46" i="2" s="1"/>
  <c r="FI34" i="2"/>
  <c r="FI46" i="2" s="1"/>
  <c r="FH34" i="2"/>
  <c r="FH46" i="2" s="1"/>
  <c r="FG34" i="2"/>
  <c r="FG46" i="2" s="1"/>
  <c r="FF34" i="2"/>
  <c r="FF46" i="2" s="1"/>
  <c r="FE34" i="2"/>
  <c r="FC34" i="2"/>
  <c r="EZ34" i="2"/>
  <c r="EZ46" i="2" s="1"/>
  <c r="EY34" i="2"/>
  <c r="EY46" i="2" s="1"/>
  <c r="EX34" i="2"/>
  <c r="EW34" i="2"/>
  <c r="EW46" i="2" s="1"/>
  <c r="EV34" i="2"/>
  <c r="EV46" i="2" s="1"/>
  <c r="EU34" i="2"/>
  <c r="EU46" i="2" s="1"/>
  <c r="ET34" i="2"/>
  <c r="ET46" i="2" s="1"/>
  <c r="ES34" i="2"/>
  <c r="ES46" i="2" s="1"/>
  <c r="ER34" i="2"/>
  <c r="ER46" i="2" s="1"/>
  <c r="EQ34" i="2"/>
  <c r="EQ46" i="2" s="1"/>
  <c r="EP34" i="2"/>
  <c r="EP46" i="2" s="1"/>
  <c r="EO34" i="2"/>
  <c r="EO46" i="2" s="1"/>
  <c r="EN34" i="2"/>
  <c r="EN46" i="2" s="1"/>
  <c r="EM34" i="2"/>
  <c r="EM46" i="2" s="1"/>
  <c r="EK34" i="2"/>
  <c r="EK46" i="2" s="1"/>
  <c r="EJ34" i="2"/>
  <c r="EJ46" i="2" s="1"/>
  <c r="EI34" i="2"/>
  <c r="EI46" i="2" s="1"/>
  <c r="EH34" i="2"/>
  <c r="EH46" i="2" s="1"/>
  <c r="EG34" i="2"/>
  <c r="EG46" i="2" s="1"/>
  <c r="EF34" i="2"/>
  <c r="EF46" i="2" s="1"/>
  <c r="EE34" i="2"/>
  <c r="ED34" i="2"/>
  <c r="ED46" i="2" s="1"/>
  <c r="EE46" i="2" s="1"/>
  <c r="EB34" i="2"/>
  <c r="EA34" i="2"/>
  <c r="EA46" i="2" s="1"/>
  <c r="DZ34" i="2"/>
  <c r="DZ46" i="2" s="1"/>
  <c r="EB46" i="2" s="1"/>
  <c r="DY34" i="2"/>
  <c r="DY46" i="2" s="1"/>
  <c r="DX34" i="2"/>
  <c r="DX46" i="2" s="1"/>
  <c r="DW34" i="2"/>
  <c r="DW46" i="2" s="1"/>
  <c r="DV34" i="2"/>
  <c r="DV46" i="2" s="1"/>
  <c r="DT34" i="2"/>
  <c r="DT46" i="2" s="1"/>
  <c r="DS34" i="2"/>
  <c r="DR34" i="2"/>
  <c r="DN34" i="2"/>
  <c r="DN46" i="2" s="1"/>
  <c r="DL34" i="2"/>
  <c r="DL46" i="2" s="1"/>
  <c r="DK34" i="2"/>
  <c r="DK46" i="2" s="1"/>
  <c r="DI34" i="2"/>
  <c r="DG34" i="2"/>
  <c r="DG46" i="2" s="1"/>
  <c r="DF34" i="2"/>
  <c r="DF46" i="2" s="1"/>
  <c r="DD34" i="2"/>
  <c r="DD46" i="2" s="1"/>
  <c r="DC34" i="2"/>
  <c r="DC46" i="2" s="1"/>
  <c r="DB34" i="2"/>
  <c r="DA34" i="2"/>
  <c r="DA46" i="2" s="1"/>
  <c r="CY34" i="2"/>
  <c r="CY46" i="2" s="1"/>
  <c r="CV34" i="2"/>
  <c r="CV46" i="2" s="1"/>
  <c r="CU34" i="2"/>
  <c r="CT34" i="2"/>
  <c r="CT46" i="2" s="1"/>
  <c r="CR34" i="2"/>
  <c r="CR46" i="2" s="1"/>
  <c r="CQ34" i="2"/>
  <c r="CQ46" i="2" s="1"/>
  <c r="CP34" i="2"/>
  <c r="CP46" i="2" s="1"/>
  <c r="CN34" i="2"/>
  <c r="CN46" i="2" s="1"/>
  <c r="CL34" i="2"/>
  <c r="CL46" i="2" s="1"/>
  <c r="CK34" i="2"/>
  <c r="CK46" i="2" s="1"/>
  <c r="CJ34" i="2"/>
  <c r="CJ46" i="2" s="1"/>
  <c r="CI34" i="2"/>
  <c r="CI46" i="2" s="1"/>
  <c r="CG34" i="2"/>
  <c r="CG46" i="2" s="1"/>
  <c r="CF34" i="2"/>
  <c r="CF46" i="2" s="1"/>
  <c r="CE34" i="2"/>
  <c r="CE46" i="2" s="1"/>
  <c r="CD34" i="2"/>
  <c r="CC34" i="2"/>
  <c r="CC46" i="2" s="1"/>
  <c r="CA34" i="2"/>
  <c r="CA46" i="2" s="1"/>
  <c r="BY34" i="2"/>
  <c r="BX34" i="2"/>
  <c r="BX46" i="2" s="1"/>
  <c r="BW34" i="2"/>
  <c r="BW46" i="2" s="1"/>
  <c r="BV34" i="2"/>
  <c r="BV46" i="2" s="1"/>
  <c r="BU34" i="2"/>
  <c r="BU46" i="2" s="1"/>
  <c r="BT34" i="2"/>
  <c r="BT46" i="2" s="1"/>
  <c r="BQ34" i="2"/>
  <c r="BQ46" i="2" s="1"/>
  <c r="BP34" i="2"/>
  <c r="BP46" i="2" s="1"/>
  <c r="BN34" i="2"/>
  <c r="BM34" i="2"/>
  <c r="BM46" i="2" s="1"/>
  <c r="BL34" i="2"/>
  <c r="BL46" i="2" s="1"/>
  <c r="BK34" i="2"/>
  <c r="BK46" i="2" s="1"/>
  <c r="BJ34" i="2"/>
  <c r="BJ46" i="2" s="1"/>
  <c r="BI34" i="2"/>
  <c r="BI46" i="2" s="1"/>
  <c r="BH34" i="2"/>
  <c r="BE34" i="2"/>
  <c r="BE46" i="2" s="1"/>
  <c r="BD34" i="2"/>
  <c r="BD46" i="2" s="1"/>
  <c r="BC34" i="2"/>
  <c r="BC46" i="2" s="1"/>
  <c r="AZ34" i="2"/>
  <c r="AZ46" i="2" s="1"/>
  <c r="AY34" i="2"/>
  <c r="AY46" i="2" s="1"/>
  <c r="AW34" i="2"/>
  <c r="AW46" i="2" s="1"/>
  <c r="AV34" i="2"/>
  <c r="AV46" i="2" s="1"/>
  <c r="AU34" i="2"/>
  <c r="AR34" i="2"/>
  <c r="AR46" i="2" s="1"/>
  <c r="AT46" i="2" s="1"/>
  <c r="AQ34" i="2"/>
  <c r="AQ46" i="2" s="1"/>
  <c r="AM34" i="2"/>
  <c r="AM46" i="2" s="1"/>
  <c r="AL34" i="2"/>
  <c r="AJ34" i="2"/>
  <c r="AJ46" i="2" s="1"/>
  <c r="AI34" i="2"/>
  <c r="AI46" i="2" s="1"/>
  <c r="AH34" i="2"/>
  <c r="AH46" i="2" s="1"/>
  <c r="AK46" i="2" s="1"/>
  <c r="AG34" i="2"/>
  <c r="AG46" i="2" s="1"/>
  <c r="AF34" i="2"/>
  <c r="AF46" i="2" s="1"/>
  <c r="AD34" i="2"/>
  <c r="AD46" i="2" s="1"/>
  <c r="AC34" i="2"/>
  <c r="AC46" i="2" s="1"/>
  <c r="AB34" i="2"/>
  <c r="AE34" i="2" s="1"/>
  <c r="AA34" i="2"/>
  <c r="Z34" i="2"/>
  <c r="Z46" i="2" s="1"/>
  <c r="Y34" i="2"/>
  <c r="Y46" i="2" s="1"/>
  <c r="X34" i="2"/>
  <c r="W34" i="2"/>
  <c r="W46" i="2" s="1"/>
  <c r="V34" i="2"/>
  <c r="V46" i="2" s="1"/>
  <c r="X46" i="2" s="1"/>
  <c r="U34" i="2"/>
  <c r="U46" i="2" s="1"/>
  <c r="T34" i="2"/>
  <c r="S34" i="2"/>
  <c r="S46" i="2" s="1"/>
  <c r="R34" i="2"/>
  <c r="R46" i="2" s="1"/>
  <c r="T46" i="2" s="1"/>
  <c r="Q34" i="2"/>
  <c r="Q46" i="2" s="1"/>
  <c r="O34" i="2"/>
  <c r="O46" i="2" s="1"/>
  <c r="N34" i="2"/>
  <c r="L34" i="2"/>
  <c r="K34" i="2"/>
  <c r="K46" i="2" s="1"/>
  <c r="J34" i="2"/>
  <c r="J46" i="2" s="1"/>
  <c r="L46" i="2" s="1"/>
  <c r="I34" i="2"/>
  <c r="I46" i="2" s="1"/>
  <c r="H34" i="2"/>
  <c r="H46" i="2" s="1"/>
  <c r="G34" i="2"/>
  <c r="G46" i="2" s="1"/>
  <c r="F34" i="2"/>
  <c r="F46" i="2" s="1"/>
  <c r="E34" i="2"/>
  <c r="E46" i="2" s="1"/>
  <c r="D34" i="2"/>
  <c r="D46" i="2" s="1"/>
  <c r="HA33" i="2"/>
  <c r="HA45" i="2" s="1"/>
  <c r="GZ33" i="2"/>
  <c r="GZ45" i="2" s="1"/>
  <c r="GY33" i="2"/>
  <c r="GY45" i="2" s="1"/>
  <c r="GX33" i="2"/>
  <c r="GX45" i="2" s="1"/>
  <c r="GV33" i="2"/>
  <c r="GV45" i="2" s="1"/>
  <c r="GU33" i="2"/>
  <c r="GT33" i="2"/>
  <c r="GT45" i="2" s="1"/>
  <c r="GS33" i="2"/>
  <c r="GS45" i="2" s="1"/>
  <c r="GR33" i="2"/>
  <c r="GO33" i="2"/>
  <c r="GN33" i="2"/>
  <c r="GN45" i="2" s="1"/>
  <c r="GM33" i="2"/>
  <c r="GM45" i="2" s="1"/>
  <c r="GL33" i="2"/>
  <c r="GL45" i="2" s="1"/>
  <c r="GK33" i="2"/>
  <c r="GK45" i="2" s="1"/>
  <c r="GO45" i="2" s="1"/>
  <c r="GI33" i="2"/>
  <c r="GI45" i="2" s="1"/>
  <c r="GH33" i="2"/>
  <c r="GH45" i="2" s="1"/>
  <c r="GG33" i="2"/>
  <c r="GG45" i="2" s="1"/>
  <c r="GF33" i="2"/>
  <c r="GF45" i="2" s="1"/>
  <c r="GE33" i="2"/>
  <c r="GD33" i="2"/>
  <c r="GD45" i="2" s="1"/>
  <c r="GC33" i="2"/>
  <c r="GC45" i="2" s="1"/>
  <c r="GB33" i="2"/>
  <c r="FX33" i="2"/>
  <c r="FX45" i="2" s="1"/>
  <c r="FV33" i="2"/>
  <c r="FV45" i="2" s="1"/>
  <c r="FU33" i="2"/>
  <c r="FU45" i="2" s="1"/>
  <c r="FR33" i="2"/>
  <c r="FR45" i="2" s="1"/>
  <c r="FQ33" i="2"/>
  <c r="FQ45" i="2" s="1"/>
  <c r="FP33" i="2"/>
  <c r="FP45" i="2" s="1"/>
  <c r="FO33" i="2"/>
  <c r="FO45" i="2" s="1"/>
  <c r="FN33" i="2"/>
  <c r="FN45" i="2" s="1"/>
  <c r="FM33" i="2"/>
  <c r="FM45" i="2" s="1"/>
  <c r="FL33" i="2"/>
  <c r="FJ33" i="2"/>
  <c r="FJ45" i="2" s="1"/>
  <c r="FI33" i="2"/>
  <c r="FI45" i="2" s="1"/>
  <c r="FH33" i="2"/>
  <c r="FH45" i="2" s="1"/>
  <c r="FG33" i="2"/>
  <c r="FG45" i="2" s="1"/>
  <c r="FF33" i="2"/>
  <c r="FF45" i="2" s="1"/>
  <c r="FE33" i="2"/>
  <c r="FK33" i="2" s="1"/>
  <c r="FD33" i="2"/>
  <c r="FC33" i="2"/>
  <c r="FC45" i="2" s="1"/>
  <c r="FD45" i="2" s="1"/>
  <c r="EZ33" i="2"/>
  <c r="EZ45" i="2" s="1"/>
  <c r="EY33" i="2"/>
  <c r="EY45" i="2" s="1"/>
  <c r="EX33" i="2"/>
  <c r="EX45" i="2" s="1"/>
  <c r="EV33" i="2"/>
  <c r="EV45" i="2" s="1"/>
  <c r="EU33" i="2"/>
  <c r="EU45" i="2" s="1"/>
  <c r="ET33" i="2"/>
  <c r="ET45" i="2" s="1"/>
  <c r="ES33" i="2"/>
  <c r="ES45" i="2" s="1"/>
  <c r="EP33" i="2"/>
  <c r="EP45" i="2" s="1"/>
  <c r="EO33" i="2"/>
  <c r="EO45" i="2" s="1"/>
  <c r="EN33" i="2"/>
  <c r="EN45" i="2" s="1"/>
  <c r="EM33" i="2"/>
  <c r="EM45" i="2" s="1"/>
  <c r="EK33" i="2"/>
  <c r="EK45" i="2" s="1"/>
  <c r="EJ33" i="2"/>
  <c r="EJ45" i="2" s="1"/>
  <c r="EI33" i="2"/>
  <c r="EI45" i="2" s="1"/>
  <c r="EH33" i="2"/>
  <c r="EG33" i="2"/>
  <c r="EG45" i="2" s="1"/>
  <c r="EF33" i="2"/>
  <c r="EE33" i="2"/>
  <c r="ED33" i="2"/>
  <c r="ED45" i="2" s="1"/>
  <c r="EE45" i="2" s="1"/>
  <c r="EB33" i="2"/>
  <c r="EA33" i="2"/>
  <c r="EA45" i="2" s="1"/>
  <c r="DZ33" i="2"/>
  <c r="DZ45" i="2" s="1"/>
  <c r="EB45" i="2" s="1"/>
  <c r="DY33" i="2"/>
  <c r="DY45" i="2" s="1"/>
  <c r="DX33" i="2"/>
  <c r="DX45" i="2" s="1"/>
  <c r="DW33" i="2"/>
  <c r="DW45" i="2" s="1"/>
  <c r="DV33" i="2"/>
  <c r="DV45" i="2" s="1"/>
  <c r="DT33" i="2"/>
  <c r="DT45" i="2" s="1"/>
  <c r="DS33" i="2"/>
  <c r="DS45" i="2" s="1"/>
  <c r="DR33" i="2"/>
  <c r="DR45" i="2" s="1"/>
  <c r="DP33" i="2"/>
  <c r="DN33" i="2"/>
  <c r="DN45" i="2" s="1"/>
  <c r="DL33" i="2"/>
  <c r="DL45" i="2" s="1"/>
  <c r="DK33" i="2"/>
  <c r="DK45" i="2" s="1"/>
  <c r="DI33" i="2"/>
  <c r="DI45" i="2" s="1"/>
  <c r="DG33" i="2"/>
  <c r="DG45" i="2" s="1"/>
  <c r="DF33" i="2"/>
  <c r="DF45" i="2" s="1"/>
  <c r="DD33" i="2"/>
  <c r="DD45" i="2" s="1"/>
  <c r="DC33" i="2"/>
  <c r="DC45" i="2" s="1"/>
  <c r="DB33" i="2"/>
  <c r="DB45" i="2" s="1"/>
  <c r="DA33" i="2"/>
  <c r="CY33" i="2"/>
  <c r="CY45" i="2" s="1"/>
  <c r="CV33" i="2"/>
  <c r="CV45" i="2" s="1"/>
  <c r="CU33" i="2"/>
  <c r="CU45" i="2" s="1"/>
  <c r="CT33" i="2"/>
  <c r="CT45" i="2" s="1"/>
  <c r="CR33" i="2"/>
  <c r="CR45" i="2" s="1"/>
  <c r="CQ33" i="2"/>
  <c r="CP33" i="2"/>
  <c r="CP45" i="2" s="1"/>
  <c r="CN33" i="2"/>
  <c r="CN45" i="2" s="1"/>
  <c r="CM33" i="2"/>
  <c r="CL33" i="2"/>
  <c r="CL45" i="2" s="1"/>
  <c r="CK33" i="2"/>
  <c r="CK45" i="2" s="1"/>
  <c r="CJ33" i="2"/>
  <c r="CJ45" i="2" s="1"/>
  <c r="CI33" i="2"/>
  <c r="CI45" i="2" s="1"/>
  <c r="CH33" i="2"/>
  <c r="CG33" i="2"/>
  <c r="CG45" i="2" s="1"/>
  <c r="CF33" i="2"/>
  <c r="CF45" i="2" s="1"/>
  <c r="CE33" i="2"/>
  <c r="CE45" i="2" s="1"/>
  <c r="CC33" i="2"/>
  <c r="CC45" i="2" s="1"/>
  <c r="CA33" i="2"/>
  <c r="CA45" i="2" s="1"/>
  <c r="BY33" i="2"/>
  <c r="BX33" i="2"/>
  <c r="BX45" i="2" s="1"/>
  <c r="BW33" i="2"/>
  <c r="BW45" i="2" s="1"/>
  <c r="BV33" i="2"/>
  <c r="BV45" i="2" s="1"/>
  <c r="BU33" i="2"/>
  <c r="BU45" i="2" s="1"/>
  <c r="BT33" i="2"/>
  <c r="BQ33" i="2"/>
  <c r="BQ45" i="2" s="1"/>
  <c r="BP33" i="2"/>
  <c r="BP45" i="2" s="1"/>
  <c r="BN33" i="2"/>
  <c r="BN45" i="2" s="1"/>
  <c r="BM33" i="2"/>
  <c r="BM45" i="2" s="1"/>
  <c r="BL33" i="2"/>
  <c r="BK33" i="2"/>
  <c r="BK45" i="2" s="1"/>
  <c r="BJ33" i="2"/>
  <c r="BJ45" i="2" s="1"/>
  <c r="BI33" i="2"/>
  <c r="BI45" i="2" s="1"/>
  <c r="BH33" i="2"/>
  <c r="BH45" i="2" s="1"/>
  <c r="BE33" i="2"/>
  <c r="BE45" i="2" s="1"/>
  <c r="BD33" i="2"/>
  <c r="BD45" i="2" s="1"/>
  <c r="BC33" i="2"/>
  <c r="BC45" i="2" s="1"/>
  <c r="AZ33" i="2"/>
  <c r="AZ45" i="2" s="1"/>
  <c r="AY33" i="2"/>
  <c r="AY45" i="2" s="1"/>
  <c r="AW33" i="2"/>
  <c r="AV33" i="2"/>
  <c r="AV45" i="2" s="1"/>
  <c r="AU33" i="2"/>
  <c r="AU45" i="2" s="1"/>
  <c r="AT33" i="2"/>
  <c r="AR33" i="2"/>
  <c r="AR45" i="2" s="1"/>
  <c r="AT45" i="2" s="1"/>
  <c r="AQ33" i="2"/>
  <c r="AN33" i="2"/>
  <c r="AM33" i="2"/>
  <c r="AM45" i="2" s="1"/>
  <c r="AL33" i="2"/>
  <c r="AL45" i="2" s="1"/>
  <c r="AJ33" i="2"/>
  <c r="AI33" i="2"/>
  <c r="AI45" i="2" s="1"/>
  <c r="AH33" i="2"/>
  <c r="AH45" i="2" s="1"/>
  <c r="AG33" i="2"/>
  <c r="AG45" i="2" s="1"/>
  <c r="AF33" i="2"/>
  <c r="AF45" i="2" s="1"/>
  <c r="AD33" i="2"/>
  <c r="AD45" i="2" s="1"/>
  <c r="AC33" i="2"/>
  <c r="AC45" i="2" s="1"/>
  <c r="AB33" i="2"/>
  <c r="AB45" i="2" s="1"/>
  <c r="Z33" i="2"/>
  <c r="Z45" i="2" s="1"/>
  <c r="Y33" i="2"/>
  <c r="X33" i="2"/>
  <c r="W33" i="2"/>
  <c r="W45" i="2" s="1"/>
  <c r="V33" i="2"/>
  <c r="V45" i="2" s="1"/>
  <c r="X45" i="2" s="1"/>
  <c r="U33" i="2"/>
  <c r="U45" i="2" s="1"/>
  <c r="S33" i="2"/>
  <c r="S45" i="2" s="1"/>
  <c r="R33" i="2"/>
  <c r="Q33" i="2"/>
  <c r="Q45" i="2" s="1"/>
  <c r="P33" i="2"/>
  <c r="O33" i="2"/>
  <c r="O45" i="2" s="1"/>
  <c r="N33" i="2"/>
  <c r="N45" i="2" s="1"/>
  <c r="L33" i="2"/>
  <c r="K33" i="2"/>
  <c r="K45" i="2" s="1"/>
  <c r="J33" i="2"/>
  <c r="J45" i="2" s="1"/>
  <c r="I33" i="2"/>
  <c r="I45" i="2" s="1"/>
  <c r="H33" i="2"/>
  <c r="H45" i="2" s="1"/>
  <c r="G33" i="2"/>
  <c r="G45" i="2" s="1"/>
  <c r="F33" i="2"/>
  <c r="F45" i="2" s="1"/>
  <c r="E33" i="2"/>
  <c r="E45" i="2" s="1"/>
  <c r="D33" i="2"/>
  <c r="HA32" i="2"/>
  <c r="HA44" i="2" s="1"/>
  <c r="GZ32" i="2"/>
  <c r="GZ44" i="2" s="1"/>
  <c r="GY32" i="2"/>
  <c r="GY44" i="2" s="1"/>
  <c r="GX32" i="2"/>
  <c r="GX44" i="2" s="1"/>
  <c r="GV32" i="2"/>
  <c r="GV44" i="2" s="1"/>
  <c r="GU32" i="2"/>
  <c r="GT32" i="2"/>
  <c r="GT44" i="2" s="1"/>
  <c r="GS32" i="2"/>
  <c r="GS44" i="2" s="1"/>
  <c r="GR32" i="2"/>
  <c r="GN32" i="2"/>
  <c r="GN44" i="2" s="1"/>
  <c r="GM32" i="2"/>
  <c r="GM44" i="2" s="1"/>
  <c r="GL32" i="2"/>
  <c r="GL44" i="2" s="1"/>
  <c r="GK32" i="2"/>
  <c r="GK44" i="2" s="1"/>
  <c r="GI32" i="2"/>
  <c r="GI44" i="2" s="1"/>
  <c r="GH32" i="2"/>
  <c r="GH44" i="2" s="1"/>
  <c r="GG32" i="2"/>
  <c r="GG44" i="2" s="1"/>
  <c r="GF32" i="2"/>
  <c r="GF44" i="2" s="1"/>
  <c r="GE32" i="2"/>
  <c r="GE44" i="2" s="1"/>
  <c r="GD32" i="2"/>
  <c r="GP32" i="2" s="1"/>
  <c r="GC32" i="2"/>
  <c r="GC44" i="2" s="1"/>
  <c r="GB32" i="2"/>
  <c r="GB44" i="2" s="1"/>
  <c r="FX32" i="2"/>
  <c r="FX44" i="2" s="1"/>
  <c r="FV32" i="2"/>
  <c r="FV44" i="2" s="1"/>
  <c r="FU32" i="2"/>
  <c r="FU44" i="2" s="1"/>
  <c r="FR32" i="2"/>
  <c r="FR44" i="2" s="1"/>
  <c r="FQ32" i="2"/>
  <c r="FQ44" i="2" s="1"/>
  <c r="FP32" i="2"/>
  <c r="FP44" i="2" s="1"/>
  <c r="FO32" i="2"/>
  <c r="FO44" i="2" s="1"/>
  <c r="FN32" i="2"/>
  <c r="FN44" i="2" s="1"/>
  <c r="FM32" i="2"/>
  <c r="FM44" i="2" s="1"/>
  <c r="FL32" i="2"/>
  <c r="FL44" i="2" s="1"/>
  <c r="FJ32" i="2"/>
  <c r="FJ44" i="2" s="1"/>
  <c r="FI32" i="2"/>
  <c r="FI44" i="2" s="1"/>
  <c r="FH32" i="2"/>
  <c r="FH44" i="2" s="1"/>
  <c r="FG32" i="2"/>
  <c r="FF32" i="2"/>
  <c r="FF44" i="2" s="1"/>
  <c r="FE32" i="2"/>
  <c r="FE44" i="2" s="1"/>
  <c r="FD32" i="2"/>
  <c r="FC32" i="2"/>
  <c r="FC44" i="2" s="1"/>
  <c r="FD44" i="2" s="1"/>
  <c r="EZ32" i="2"/>
  <c r="EZ44" i="2" s="1"/>
  <c r="EY32" i="2"/>
  <c r="EY44" i="2" s="1"/>
  <c r="EX32" i="2"/>
  <c r="EW32" i="2"/>
  <c r="EW44" i="2" s="1"/>
  <c r="EV32" i="2"/>
  <c r="EV44" i="2" s="1"/>
  <c r="EU32" i="2"/>
  <c r="EU44" i="2" s="1"/>
  <c r="ET32" i="2"/>
  <c r="ET44" i="2" s="1"/>
  <c r="ES32" i="2"/>
  <c r="ES44" i="2" s="1"/>
  <c r="ER32" i="2"/>
  <c r="ER44" i="2" s="1"/>
  <c r="EQ32" i="2"/>
  <c r="EQ44" i="2" s="1"/>
  <c r="EP32" i="2"/>
  <c r="EP44" i="2" s="1"/>
  <c r="EO32" i="2"/>
  <c r="EO44" i="2" s="1"/>
  <c r="EN32" i="2"/>
  <c r="EN44" i="2" s="1"/>
  <c r="EM32" i="2"/>
  <c r="EM44" i="2" s="1"/>
  <c r="EK32" i="2"/>
  <c r="EK44" i="2" s="1"/>
  <c r="EJ32" i="2"/>
  <c r="EJ44" i="2" s="1"/>
  <c r="EI32" i="2"/>
  <c r="EH32" i="2"/>
  <c r="EH44" i="2" s="1"/>
  <c r="EG32" i="2"/>
  <c r="EG44" i="2" s="1"/>
  <c r="EF32" i="2"/>
  <c r="ED32" i="2"/>
  <c r="ED44" i="2" s="1"/>
  <c r="EE44" i="2" s="1"/>
  <c r="EA32" i="2"/>
  <c r="EA44" i="2" s="1"/>
  <c r="DZ32" i="2"/>
  <c r="DY32" i="2"/>
  <c r="DY44" i="2" s="1"/>
  <c r="DX32" i="2"/>
  <c r="DX44" i="2" s="1"/>
  <c r="DW32" i="2"/>
  <c r="DW44" i="2" s="1"/>
  <c r="DV32" i="2"/>
  <c r="DV44" i="2" s="1"/>
  <c r="DT32" i="2"/>
  <c r="DT44" i="2" s="1"/>
  <c r="DS32" i="2"/>
  <c r="DS44" i="2" s="1"/>
  <c r="DR32" i="2"/>
  <c r="DR44" i="2" s="1"/>
  <c r="DN32" i="2"/>
  <c r="DN44" i="2" s="1"/>
  <c r="DL32" i="2"/>
  <c r="DL44" i="2" s="1"/>
  <c r="DK32" i="2"/>
  <c r="DK44" i="2" s="1"/>
  <c r="DI32" i="2"/>
  <c r="DG32" i="2"/>
  <c r="DG44" i="2" s="1"/>
  <c r="DF32" i="2"/>
  <c r="DF44" i="2" s="1"/>
  <c r="DD32" i="2"/>
  <c r="DC32" i="2"/>
  <c r="DC44" i="2" s="1"/>
  <c r="DB32" i="2"/>
  <c r="DB44" i="2" s="1"/>
  <c r="DA32" i="2"/>
  <c r="DA44" i="2" s="1"/>
  <c r="CY32" i="2"/>
  <c r="CY44" i="2" s="1"/>
  <c r="CV32" i="2"/>
  <c r="CV44" i="2" s="1"/>
  <c r="CU32" i="2"/>
  <c r="CU44" i="2" s="1"/>
  <c r="CX44" i="2" s="1"/>
  <c r="CT32" i="2"/>
  <c r="CT44" i="2" s="1"/>
  <c r="CR32" i="2"/>
  <c r="CR44" i="2" s="1"/>
  <c r="CQ32" i="2"/>
  <c r="CP32" i="2"/>
  <c r="CP44" i="2" s="1"/>
  <c r="CN32" i="2"/>
  <c r="CN44" i="2" s="1"/>
  <c r="CL32" i="2"/>
  <c r="CL44" i="2" s="1"/>
  <c r="CK32" i="2"/>
  <c r="CK44" i="2" s="1"/>
  <c r="CJ32" i="2"/>
  <c r="CJ44" i="2" s="1"/>
  <c r="CI32" i="2"/>
  <c r="CI44" i="2" s="1"/>
  <c r="CM44" i="2" s="1"/>
  <c r="CG32" i="2"/>
  <c r="CF32" i="2"/>
  <c r="CF44" i="2" s="1"/>
  <c r="CE32" i="2"/>
  <c r="CE44" i="2" s="1"/>
  <c r="CC32" i="2"/>
  <c r="CC44" i="2" s="1"/>
  <c r="CB32" i="2"/>
  <c r="CA32" i="2"/>
  <c r="CA44" i="2" s="1"/>
  <c r="BZ32" i="2"/>
  <c r="BY32" i="2"/>
  <c r="BX32" i="2"/>
  <c r="BX44" i="2" s="1"/>
  <c r="BW32" i="2"/>
  <c r="BW44" i="2" s="1"/>
  <c r="BV32" i="2"/>
  <c r="BV44" i="2" s="1"/>
  <c r="BU32" i="2"/>
  <c r="BU44" i="2" s="1"/>
  <c r="BT32" i="2"/>
  <c r="BQ32" i="2"/>
  <c r="BQ44" i="2" s="1"/>
  <c r="BP32" i="2"/>
  <c r="BP44" i="2" s="1"/>
  <c r="BN32" i="2"/>
  <c r="BR32" i="2" s="1"/>
  <c r="BM32" i="2"/>
  <c r="BM44" i="2" s="1"/>
  <c r="BL32" i="2"/>
  <c r="BK32" i="2"/>
  <c r="BK44" i="2" s="1"/>
  <c r="BJ32" i="2"/>
  <c r="BJ44" i="2" s="1"/>
  <c r="BI32" i="2"/>
  <c r="BI44" i="2" s="1"/>
  <c r="BH32" i="2"/>
  <c r="BH44" i="2" s="1"/>
  <c r="BE32" i="2"/>
  <c r="BE44" i="2" s="1"/>
  <c r="BD32" i="2"/>
  <c r="BD44" i="2" s="1"/>
  <c r="BC32" i="2"/>
  <c r="BC44" i="2" s="1"/>
  <c r="AZ32" i="2"/>
  <c r="AZ44" i="2" s="1"/>
  <c r="AY32" i="2"/>
  <c r="AY44" i="2" s="1"/>
  <c r="AW32" i="2"/>
  <c r="AW44" i="2" s="1"/>
  <c r="AV32" i="2"/>
  <c r="AV44" i="2" s="1"/>
  <c r="BF44" i="2" s="1"/>
  <c r="AU32" i="2"/>
  <c r="AU44" i="2" s="1"/>
  <c r="AT32" i="2"/>
  <c r="AR32" i="2"/>
  <c r="AR44" i="2" s="1"/>
  <c r="AT44" i="2" s="1"/>
  <c r="AQ32" i="2"/>
  <c r="AQ44" i="2" s="1"/>
  <c r="AM32" i="2"/>
  <c r="AL32" i="2"/>
  <c r="AL44" i="2" s="1"/>
  <c r="AJ32" i="2"/>
  <c r="AJ44" i="2" s="1"/>
  <c r="AI32" i="2"/>
  <c r="AI44" i="2" s="1"/>
  <c r="AH32" i="2"/>
  <c r="AG32" i="2"/>
  <c r="AG44" i="2" s="1"/>
  <c r="AF32" i="2"/>
  <c r="AF44" i="2" s="1"/>
  <c r="AD32" i="2"/>
  <c r="AD44" i="2" s="1"/>
  <c r="AC32" i="2"/>
  <c r="AC44" i="2" s="1"/>
  <c r="AB32" i="2"/>
  <c r="AB44" i="2" s="1"/>
  <c r="AE44" i="2" s="1"/>
  <c r="AA32" i="2"/>
  <c r="Z32" i="2"/>
  <c r="Z44" i="2" s="1"/>
  <c r="Y32" i="2"/>
  <c r="Y44" i="2" s="1"/>
  <c r="AA44" i="2" s="1"/>
  <c r="W32" i="2"/>
  <c r="W44" i="2" s="1"/>
  <c r="V32" i="2"/>
  <c r="X32" i="2" s="1"/>
  <c r="U32" i="2"/>
  <c r="U44" i="2" s="1"/>
  <c r="S32" i="2"/>
  <c r="S44" i="2" s="1"/>
  <c r="R32" i="2"/>
  <c r="Q32" i="2"/>
  <c r="Q44" i="2" s="1"/>
  <c r="O32" i="2"/>
  <c r="N32" i="2"/>
  <c r="N44" i="2" s="1"/>
  <c r="K32" i="2"/>
  <c r="K44" i="2" s="1"/>
  <c r="J32" i="2"/>
  <c r="J44" i="2" s="1"/>
  <c r="L44" i="2" s="1"/>
  <c r="I32" i="2"/>
  <c r="I44" i="2" s="1"/>
  <c r="H32" i="2"/>
  <c r="H44" i="2" s="1"/>
  <c r="G32" i="2"/>
  <c r="F32" i="2"/>
  <c r="F44" i="2" s="1"/>
  <c r="E32" i="2"/>
  <c r="E44" i="2" s="1"/>
  <c r="D32" i="2"/>
  <c r="D44" i="2" s="1"/>
  <c r="HZ31" i="2"/>
  <c r="HX31" i="2"/>
  <c r="HV31" i="2"/>
  <c r="HS31" i="2"/>
  <c r="HQ31" i="2"/>
  <c r="HM31" i="2"/>
  <c r="HA31" i="2"/>
  <c r="HA43" i="2" s="1"/>
  <c r="GZ31" i="2"/>
  <c r="GZ43" i="2" s="1"/>
  <c r="GY31" i="2"/>
  <c r="GY43" i="2" s="1"/>
  <c r="GX31" i="2"/>
  <c r="GX43" i="2" s="1"/>
  <c r="GV31" i="2"/>
  <c r="GV43" i="2" s="1"/>
  <c r="GU31" i="2"/>
  <c r="GW31" i="2" s="1"/>
  <c r="GT31" i="2"/>
  <c r="GT43" i="2" s="1"/>
  <c r="GS31" i="2"/>
  <c r="GR31" i="2"/>
  <c r="GR43" i="2" s="1"/>
  <c r="GN31" i="2"/>
  <c r="GN43" i="2" s="1"/>
  <c r="GM31" i="2"/>
  <c r="GL31" i="2"/>
  <c r="GL43" i="2" s="1"/>
  <c r="GK31" i="2"/>
  <c r="GK43" i="2" s="1"/>
  <c r="GI31" i="2"/>
  <c r="GI43" i="2" s="1"/>
  <c r="GH31" i="2"/>
  <c r="GH43" i="2" s="1"/>
  <c r="GG31" i="2"/>
  <c r="GG43" i="2" s="1"/>
  <c r="GF31" i="2"/>
  <c r="GE31" i="2"/>
  <c r="GE43" i="2" s="1"/>
  <c r="GD31" i="2"/>
  <c r="GD43" i="2" s="1"/>
  <c r="GC31" i="2"/>
  <c r="GC43" i="2" s="1"/>
  <c r="GB31" i="2"/>
  <c r="GB43" i="2" s="1"/>
  <c r="FX31" i="2"/>
  <c r="FX43" i="2" s="1"/>
  <c r="FV31" i="2"/>
  <c r="FV43" i="2" s="1"/>
  <c r="FU31" i="2"/>
  <c r="FU43" i="2" s="1"/>
  <c r="FR31" i="2"/>
  <c r="FR43" i="2" s="1"/>
  <c r="FQ31" i="2"/>
  <c r="FQ43" i="2" s="1"/>
  <c r="FP31" i="2"/>
  <c r="FP43" i="2" s="1"/>
  <c r="FO31" i="2"/>
  <c r="FO43" i="2" s="1"/>
  <c r="FN31" i="2"/>
  <c r="FN43" i="2" s="1"/>
  <c r="FM31" i="2"/>
  <c r="FM43" i="2" s="1"/>
  <c r="FL31" i="2"/>
  <c r="FL43" i="2" s="1"/>
  <c r="FJ31" i="2"/>
  <c r="FJ43" i="2" s="1"/>
  <c r="FI31" i="2"/>
  <c r="FI43" i="2" s="1"/>
  <c r="FH31" i="2"/>
  <c r="FH43" i="2" s="1"/>
  <c r="FG31" i="2"/>
  <c r="FG43" i="2" s="1"/>
  <c r="FF31" i="2"/>
  <c r="FF43" i="2" s="1"/>
  <c r="FE31" i="2"/>
  <c r="FE43" i="2" s="1"/>
  <c r="FD31" i="2"/>
  <c r="FC31" i="2"/>
  <c r="FC43" i="2" s="1"/>
  <c r="EZ31" i="2"/>
  <c r="EZ43" i="2" s="1"/>
  <c r="EY31" i="2"/>
  <c r="EY43" i="2" s="1"/>
  <c r="EX31" i="2"/>
  <c r="EX43" i="2" s="1"/>
  <c r="EW31" i="2"/>
  <c r="EW43" i="2" s="1"/>
  <c r="EV31" i="2"/>
  <c r="EV43" i="2" s="1"/>
  <c r="EU31" i="2"/>
  <c r="EU43" i="2" s="1"/>
  <c r="ET31" i="2"/>
  <c r="ET43" i="2" s="1"/>
  <c r="ES31" i="2"/>
  <c r="ES43" i="2" s="1"/>
  <c r="ER31" i="2"/>
  <c r="ER43" i="2" s="1"/>
  <c r="EQ31" i="2"/>
  <c r="EQ43" i="2" s="1"/>
  <c r="EP31" i="2"/>
  <c r="EP43" i="2" s="1"/>
  <c r="EO31" i="2"/>
  <c r="EO43" i="2" s="1"/>
  <c r="EN31" i="2"/>
  <c r="EN43" i="2" s="1"/>
  <c r="EM31" i="2"/>
  <c r="EM43" i="2" s="1"/>
  <c r="EL31" i="2"/>
  <c r="EK31" i="2"/>
  <c r="EK43" i="2" s="1"/>
  <c r="EJ31" i="2"/>
  <c r="EJ43" i="2" s="1"/>
  <c r="EI31" i="2"/>
  <c r="EI43" i="2" s="1"/>
  <c r="EH31" i="2"/>
  <c r="EH43" i="2" s="1"/>
  <c r="EG31" i="2"/>
  <c r="EG43" i="2" s="1"/>
  <c r="EF31" i="2"/>
  <c r="ED31" i="2"/>
  <c r="EA31" i="2"/>
  <c r="EA43" i="2" s="1"/>
  <c r="DZ31" i="2"/>
  <c r="DY31" i="2"/>
  <c r="DY43" i="2" s="1"/>
  <c r="DX31" i="2"/>
  <c r="DX43" i="2" s="1"/>
  <c r="DW31" i="2"/>
  <c r="DW43" i="2" s="1"/>
  <c r="DV31" i="2"/>
  <c r="DV43" i="2" s="1"/>
  <c r="DT31" i="2"/>
  <c r="DT43" i="2" s="1"/>
  <c r="DS31" i="2"/>
  <c r="DS43" i="2" s="1"/>
  <c r="DR31" i="2"/>
  <c r="DN31" i="2"/>
  <c r="DN43" i="2" s="1"/>
  <c r="DL31" i="2"/>
  <c r="DL43" i="2" s="1"/>
  <c r="DK31" i="2"/>
  <c r="DK43" i="2" s="1"/>
  <c r="DI31" i="2"/>
  <c r="DG31" i="2"/>
  <c r="DG43" i="2" s="1"/>
  <c r="DF31" i="2"/>
  <c r="DF43" i="2" s="1"/>
  <c r="DD31" i="2"/>
  <c r="DD43" i="2" s="1"/>
  <c r="DC31" i="2"/>
  <c r="DC43" i="2" s="1"/>
  <c r="DB31" i="2"/>
  <c r="DB43" i="2" s="1"/>
  <c r="DA31" i="2"/>
  <c r="CY31" i="2"/>
  <c r="CY43" i="2" s="1"/>
  <c r="CV31" i="2"/>
  <c r="CV43" i="2" s="1"/>
  <c r="CU31" i="2"/>
  <c r="CU43" i="2" s="1"/>
  <c r="CT31" i="2"/>
  <c r="CT43" i="2" s="1"/>
  <c r="CR31" i="2"/>
  <c r="CR43" i="2" s="1"/>
  <c r="CQ31" i="2"/>
  <c r="CP31" i="2"/>
  <c r="CP43" i="2" s="1"/>
  <c r="CN31" i="2"/>
  <c r="CN43" i="2" s="1"/>
  <c r="CL31" i="2"/>
  <c r="CK31" i="2"/>
  <c r="CK43" i="2" s="1"/>
  <c r="CJ31" i="2"/>
  <c r="CJ43" i="2" s="1"/>
  <c r="CI31" i="2"/>
  <c r="CG31" i="2"/>
  <c r="CG43" i="2" s="1"/>
  <c r="CF31" i="2"/>
  <c r="CF43" i="2" s="1"/>
  <c r="CE31" i="2"/>
  <c r="CE43" i="2" s="1"/>
  <c r="CC31" i="2"/>
  <c r="CC43" i="2" s="1"/>
  <c r="CA31" i="2"/>
  <c r="CA43" i="2" s="1"/>
  <c r="BY31" i="2"/>
  <c r="BY43" i="2" s="1"/>
  <c r="BX31" i="2"/>
  <c r="BX43" i="2" s="1"/>
  <c r="BW31" i="2"/>
  <c r="BW43" i="2" s="1"/>
  <c r="BV31" i="2"/>
  <c r="BV43" i="2" s="1"/>
  <c r="BU31" i="2"/>
  <c r="BT31" i="2"/>
  <c r="BT43" i="2" s="1"/>
  <c r="BQ31" i="2"/>
  <c r="BQ43" i="2" s="1"/>
  <c r="BP31" i="2"/>
  <c r="BP43" i="2" s="1"/>
  <c r="BN31" i="2"/>
  <c r="BM31" i="2"/>
  <c r="BM43" i="2" s="1"/>
  <c r="BL31" i="2"/>
  <c r="BL43" i="2" s="1"/>
  <c r="BK31" i="2"/>
  <c r="BK43" i="2" s="1"/>
  <c r="BJ31" i="2"/>
  <c r="BJ43" i="2" s="1"/>
  <c r="BI31" i="2"/>
  <c r="BI43" i="2" s="1"/>
  <c r="BH31" i="2"/>
  <c r="BE31" i="2"/>
  <c r="BE43" i="2" s="1"/>
  <c r="BD31" i="2"/>
  <c r="BD43" i="2" s="1"/>
  <c r="BC31" i="2"/>
  <c r="BC43" i="2" s="1"/>
  <c r="AZ31" i="2"/>
  <c r="AZ43" i="2" s="1"/>
  <c r="AY31" i="2"/>
  <c r="AY43" i="2" s="1"/>
  <c r="AW31" i="2"/>
  <c r="AW43" i="2" s="1"/>
  <c r="AV31" i="2"/>
  <c r="AU31" i="2"/>
  <c r="AU43" i="2" s="1"/>
  <c r="AR31" i="2"/>
  <c r="AQ31" i="2"/>
  <c r="AQ43" i="2" s="1"/>
  <c r="AN31" i="2"/>
  <c r="AM31" i="2"/>
  <c r="AM43" i="2" s="1"/>
  <c r="AL31" i="2"/>
  <c r="AL43" i="2" s="1"/>
  <c r="AJ31" i="2"/>
  <c r="AJ43" i="2" s="1"/>
  <c r="AI31" i="2"/>
  <c r="AH31" i="2"/>
  <c r="AH43" i="2" s="1"/>
  <c r="AG31" i="2"/>
  <c r="AG43" i="2" s="1"/>
  <c r="AF31" i="2"/>
  <c r="AF43" i="2" s="1"/>
  <c r="AD31" i="2"/>
  <c r="AD43" i="2" s="1"/>
  <c r="AC31" i="2"/>
  <c r="AC43" i="2" s="1"/>
  <c r="AB31" i="2"/>
  <c r="Z31" i="2"/>
  <c r="Z43" i="2" s="1"/>
  <c r="Y31" i="2"/>
  <c r="W31" i="2"/>
  <c r="W43" i="2" s="1"/>
  <c r="V31" i="2"/>
  <c r="U31" i="2"/>
  <c r="U43" i="2" s="1"/>
  <c r="T31" i="2"/>
  <c r="S31" i="2"/>
  <c r="S43" i="2" s="1"/>
  <c r="R31" i="2"/>
  <c r="R43" i="2" s="1"/>
  <c r="Q31" i="2"/>
  <c r="Q43" i="2" s="1"/>
  <c r="O31" i="2"/>
  <c r="O43" i="2" s="1"/>
  <c r="N31" i="2"/>
  <c r="K31" i="2"/>
  <c r="K43" i="2" s="1"/>
  <c r="J31" i="2"/>
  <c r="I31" i="2"/>
  <c r="I43" i="2" s="1"/>
  <c r="H31" i="2"/>
  <c r="H43" i="2" s="1"/>
  <c r="G31" i="2"/>
  <c r="G43" i="2" s="1"/>
  <c r="F31" i="2"/>
  <c r="F43" i="2" s="1"/>
  <c r="E31" i="2"/>
  <c r="E43" i="2" s="1"/>
  <c r="D31" i="2"/>
  <c r="D43" i="2" s="1"/>
  <c r="HZ30" i="2"/>
  <c r="HY30" i="2"/>
  <c r="HV30" i="2"/>
  <c r="HQ30" i="2"/>
  <c r="HN30" i="2"/>
  <c r="HM30" i="2"/>
  <c r="HA30" i="2"/>
  <c r="HA48" i="2" s="1"/>
  <c r="GZ30" i="2"/>
  <c r="GZ48" i="2" s="1"/>
  <c r="GY30" i="2"/>
  <c r="GY48" i="2" s="1"/>
  <c r="GX30" i="2"/>
  <c r="GX48" i="2" s="1"/>
  <c r="GV30" i="2"/>
  <c r="GU30" i="2"/>
  <c r="GU48" i="2" s="1"/>
  <c r="GT30" i="2"/>
  <c r="GT48" i="2" s="1"/>
  <c r="GS30" i="2"/>
  <c r="GS48" i="2" s="1"/>
  <c r="GR30" i="2"/>
  <c r="GR48" i="2" s="1"/>
  <c r="GP30" i="2"/>
  <c r="GN30" i="2"/>
  <c r="GN48" i="2" s="1"/>
  <c r="GM30" i="2"/>
  <c r="GM48" i="2" s="1"/>
  <c r="GL30" i="2"/>
  <c r="GL48" i="2" s="1"/>
  <c r="GK30" i="2"/>
  <c r="GI30" i="2"/>
  <c r="GI48" i="2" s="1"/>
  <c r="GH30" i="2"/>
  <c r="GH48" i="2" s="1"/>
  <c r="GG30" i="2"/>
  <c r="GG48" i="2" s="1"/>
  <c r="GF30" i="2"/>
  <c r="GF48" i="2" s="1"/>
  <c r="GE30" i="2"/>
  <c r="GE48" i="2" s="1"/>
  <c r="GJ48" i="2" s="1"/>
  <c r="GD30" i="2"/>
  <c r="GD48" i="2" s="1"/>
  <c r="GC30" i="2"/>
  <c r="GC48" i="2" s="1"/>
  <c r="GB30" i="2"/>
  <c r="FX30" i="2"/>
  <c r="FX48" i="2" s="1"/>
  <c r="FV30" i="2"/>
  <c r="FV48" i="2" s="1"/>
  <c r="FU30" i="2"/>
  <c r="FU48" i="2" s="1"/>
  <c r="FR30" i="2"/>
  <c r="FR48" i="2" s="1"/>
  <c r="FQ30" i="2"/>
  <c r="FQ48" i="2" s="1"/>
  <c r="FP30" i="2"/>
  <c r="FP48" i="2" s="1"/>
  <c r="FO30" i="2"/>
  <c r="FO48" i="2" s="1"/>
  <c r="FN30" i="2"/>
  <c r="FN48" i="2" s="1"/>
  <c r="FM30" i="2"/>
  <c r="FL30" i="2"/>
  <c r="FK30" i="2"/>
  <c r="FJ30" i="2"/>
  <c r="FJ48" i="2" s="1"/>
  <c r="FI30" i="2"/>
  <c r="FI48" i="2" s="1"/>
  <c r="FH30" i="2"/>
  <c r="FH48" i="2" s="1"/>
  <c r="FG30" i="2"/>
  <c r="FG48" i="2" s="1"/>
  <c r="FF30" i="2"/>
  <c r="FF48" i="2" s="1"/>
  <c r="FE30" i="2"/>
  <c r="FE48" i="2" s="1"/>
  <c r="FC30" i="2"/>
  <c r="EZ30" i="2"/>
  <c r="EZ48" i="2" s="1"/>
  <c r="EY30" i="2"/>
  <c r="EY48" i="2" s="1"/>
  <c r="EX30" i="2"/>
  <c r="EX48" i="2" s="1"/>
  <c r="EW30" i="2"/>
  <c r="EW48" i="2" s="1"/>
  <c r="EV30" i="2"/>
  <c r="EV48" i="2" s="1"/>
  <c r="EU30" i="2"/>
  <c r="EU48" i="2" s="1"/>
  <c r="ET30" i="2"/>
  <c r="ET48" i="2" s="1"/>
  <c r="ES30" i="2"/>
  <c r="ES48" i="2" s="1"/>
  <c r="ER30" i="2"/>
  <c r="ER48" i="2" s="1"/>
  <c r="EQ30" i="2"/>
  <c r="EQ48" i="2" s="1"/>
  <c r="EP30" i="2"/>
  <c r="EP48" i="2" s="1"/>
  <c r="EO30" i="2"/>
  <c r="EO48" i="2" s="1"/>
  <c r="EN30" i="2"/>
  <c r="EN48" i="2" s="1"/>
  <c r="EM30" i="2"/>
  <c r="EM48" i="2" s="1"/>
  <c r="EK30" i="2"/>
  <c r="EK48" i="2" s="1"/>
  <c r="EJ30" i="2"/>
  <c r="EJ48" i="2" s="1"/>
  <c r="EI30" i="2"/>
  <c r="EI48" i="2" s="1"/>
  <c r="EH30" i="2"/>
  <c r="EG30" i="2"/>
  <c r="EG48" i="2" s="1"/>
  <c r="EF30" i="2"/>
  <c r="EF48" i="2" s="1"/>
  <c r="EE30" i="2"/>
  <c r="ED30" i="2"/>
  <c r="ED48" i="2" s="1"/>
  <c r="EE48" i="2" s="1"/>
  <c r="EA30" i="2"/>
  <c r="EA48" i="2" s="1"/>
  <c r="DZ30" i="2"/>
  <c r="DZ48" i="2" s="1"/>
  <c r="DY30" i="2"/>
  <c r="DY48" i="2" s="1"/>
  <c r="DX30" i="2"/>
  <c r="DX48" i="2" s="1"/>
  <c r="DW30" i="2"/>
  <c r="DW48" i="2" s="1"/>
  <c r="DV30" i="2"/>
  <c r="DV48" i="2" s="1"/>
  <c r="DU30" i="2"/>
  <c r="DT30" i="2"/>
  <c r="DT48" i="2" s="1"/>
  <c r="DS30" i="2"/>
  <c r="DS48" i="2" s="1"/>
  <c r="DR30" i="2"/>
  <c r="DN30" i="2"/>
  <c r="DN48" i="2" s="1"/>
  <c r="DL30" i="2"/>
  <c r="DL48" i="2" s="1"/>
  <c r="DK30" i="2"/>
  <c r="DK48" i="2" s="1"/>
  <c r="DI30" i="2"/>
  <c r="DI48" i="2" s="1"/>
  <c r="DG30" i="2"/>
  <c r="DG48" i="2" s="1"/>
  <c r="DF30" i="2"/>
  <c r="DF48" i="2" s="1"/>
  <c r="DD30" i="2"/>
  <c r="DD48" i="2" s="1"/>
  <c r="DC30" i="2"/>
  <c r="DC48" i="2" s="1"/>
  <c r="DB30" i="2"/>
  <c r="DB48" i="2" s="1"/>
  <c r="DA30" i="2"/>
  <c r="DA48" i="2" s="1"/>
  <c r="CY30" i="2"/>
  <c r="CY48" i="2" s="1"/>
  <c r="CV30" i="2"/>
  <c r="CV48" i="2" s="1"/>
  <c r="CU30" i="2"/>
  <c r="CT30" i="2"/>
  <c r="CT48" i="2" s="1"/>
  <c r="CR30" i="2"/>
  <c r="CR48" i="2" s="1"/>
  <c r="CQ30" i="2"/>
  <c r="CQ48" i="2" s="1"/>
  <c r="CP30" i="2"/>
  <c r="CP48" i="2" s="1"/>
  <c r="CN30" i="2"/>
  <c r="CN48" i="2" s="1"/>
  <c r="CM30" i="2"/>
  <c r="CL30" i="2"/>
  <c r="CL48" i="2" s="1"/>
  <c r="CK30" i="2"/>
  <c r="CK48" i="2" s="1"/>
  <c r="CJ30" i="2"/>
  <c r="CJ48" i="2" s="1"/>
  <c r="CI30" i="2"/>
  <c r="CI48" i="2" s="1"/>
  <c r="CM48" i="2" s="1"/>
  <c r="CG30" i="2"/>
  <c r="CG48" i="2" s="1"/>
  <c r="CF30" i="2"/>
  <c r="CE30" i="2"/>
  <c r="CE48" i="2" s="1"/>
  <c r="CC30" i="2"/>
  <c r="CC48" i="2" s="1"/>
  <c r="CA30" i="2"/>
  <c r="CA48" i="2" s="1"/>
  <c r="BY30" i="2"/>
  <c r="BY48" i="2" s="1"/>
  <c r="BX30" i="2"/>
  <c r="BW30" i="2"/>
  <c r="BW48" i="2" s="1"/>
  <c r="BV30" i="2"/>
  <c r="BV48" i="2" s="1"/>
  <c r="BU30" i="2"/>
  <c r="BU48" i="2" s="1"/>
  <c r="BT30" i="2"/>
  <c r="BT48" i="2" s="1"/>
  <c r="BR30" i="2"/>
  <c r="BQ30" i="2"/>
  <c r="BQ48" i="2" s="1"/>
  <c r="BP30" i="2"/>
  <c r="BP48" i="2" s="1"/>
  <c r="BN30" i="2"/>
  <c r="BN48" i="2" s="1"/>
  <c r="BR48" i="2" s="1"/>
  <c r="BM30" i="2"/>
  <c r="BM48" i="2" s="1"/>
  <c r="BL30" i="2"/>
  <c r="BL48" i="2" s="1"/>
  <c r="BK30" i="2"/>
  <c r="BK48" i="2" s="1"/>
  <c r="BJ30" i="2"/>
  <c r="BJ48" i="2" s="1"/>
  <c r="BI30" i="2"/>
  <c r="BI48" i="2" s="1"/>
  <c r="BH30" i="2"/>
  <c r="BH48" i="2" s="1"/>
  <c r="BE30" i="2"/>
  <c r="BE48" i="2" s="1"/>
  <c r="BD30" i="2"/>
  <c r="BD48" i="2" s="1"/>
  <c r="BC30" i="2"/>
  <c r="AZ30" i="2"/>
  <c r="AZ48" i="2" s="1"/>
  <c r="AY30" i="2"/>
  <c r="AY48" i="2" s="1"/>
  <c r="AW30" i="2"/>
  <c r="AW48" i="2" s="1"/>
  <c r="AV30" i="2"/>
  <c r="AV48" i="2" s="1"/>
  <c r="AU30" i="2"/>
  <c r="AU48" i="2" s="1"/>
  <c r="AT30" i="2"/>
  <c r="AR30" i="2"/>
  <c r="AR48" i="2" s="1"/>
  <c r="AT48" i="2" s="1"/>
  <c r="AQ30" i="2"/>
  <c r="AQ48" i="2" s="1"/>
  <c r="AM30" i="2"/>
  <c r="AM48" i="2" s="1"/>
  <c r="AL30" i="2"/>
  <c r="AL48" i="2" s="1"/>
  <c r="AJ30" i="2"/>
  <c r="AJ48" i="2" s="1"/>
  <c r="AI30" i="2"/>
  <c r="AI48" i="2" s="1"/>
  <c r="AH30" i="2"/>
  <c r="AG30" i="2"/>
  <c r="AG48" i="2" s="1"/>
  <c r="AF30" i="2"/>
  <c r="AF48" i="2" s="1"/>
  <c r="AD30" i="2"/>
  <c r="AD48" i="2" s="1"/>
  <c r="AC30" i="2"/>
  <c r="AC48" i="2" s="1"/>
  <c r="AB30" i="2"/>
  <c r="Z30" i="2"/>
  <c r="Y30" i="2"/>
  <c r="Y48" i="2" s="1"/>
  <c r="W30" i="2"/>
  <c r="W48" i="2" s="1"/>
  <c r="V30" i="2"/>
  <c r="V48" i="2" s="1"/>
  <c r="X48" i="2" s="1"/>
  <c r="U30" i="2"/>
  <c r="U48" i="2" s="1"/>
  <c r="T30" i="2"/>
  <c r="S30" i="2"/>
  <c r="S48" i="2" s="1"/>
  <c r="R30" i="2"/>
  <c r="R48" i="2" s="1"/>
  <c r="T48" i="2" s="1"/>
  <c r="Q30" i="2"/>
  <c r="Q48" i="2" s="1"/>
  <c r="O30" i="2"/>
  <c r="O48" i="2" s="1"/>
  <c r="N30" i="2"/>
  <c r="L30" i="2"/>
  <c r="K30" i="2"/>
  <c r="K48" i="2" s="1"/>
  <c r="J30" i="2"/>
  <c r="J48" i="2" s="1"/>
  <c r="L48" i="2" s="1"/>
  <c r="I30" i="2"/>
  <c r="I48" i="2" s="1"/>
  <c r="H30" i="2"/>
  <c r="H48" i="2" s="1"/>
  <c r="G30" i="2"/>
  <c r="G48" i="2" s="1"/>
  <c r="F30" i="2"/>
  <c r="F48" i="2" s="1"/>
  <c r="E30" i="2"/>
  <c r="E48" i="2" s="1"/>
  <c r="D30" i="2"/>
  <c r="HA29" i="2"/>
  <c r="HA52" i="2" s="1"/>
  <c r="GZ29" i="2"/>
  <c r="GZ52" i="2" s="1"/>
  <c r="GY29" i="2"/>
  <c r="GY52" i="2" s="1"/>
  <c r="GX29" i="2"/>
  <c r="GX52" i="2" s="1"/>
  <c r="GV29" i="2"/>
  <c r="GV52" i="2" s="1"/>
  <c r="GU29" i="2"/>
  <c r="GU52" i="2" s="1"/>
  <c r="GT29" i="2"/>
  <c r="GT52" i="2" s="1"/>
  <c r="GS29" i="2"/>
  <c r="GS52" i="2" s="1"/>
  <c r="GR29" i="2"/>
  <c r="GR52" i="2" s="1"/>
  <c r="GO29" i="2"/>
  <c r="GN29" i="2"/>
  <c r="GN52" i="2" s="1"/>
  <c r="GM29" i="2"/>
  <c r="GM52" i="2" s="1"/>
  <c r="GL29" i="2"/>
  <c r="GL52" i="2" s="1"/>
  <c r="GK29" i="2"/>
  <c r="GK52" i="2" s="1"/>
  <c r="GJ29" i="2"/>
  <c r="GI29" i="2"/>
  <c r="GI52" i="2" s="1"/>
  <c r="GH29" i="2"/>
  <c r="GH52" i="2" s="1"/>
  <c r="GG29" i="2"/>
  <c r="GG52" i="2" s="1"/>
  <c r="GF29" i="2"/>
  <c r="GF52" i="2" s="1"/>
  <c r="GE29" i="2"/>
  <c r="GE52" i="2" s="1"/>
  <c r="GD29" i="2"/>
  <c r="GD52" i="2" s="1"/>
  <c r="GP52" i="2" s="1"/>
  <c r="GC29" i="2"/>
  <c r="GB29" i="2"/>
  <c r="GB52" i="2" s="1"/>
  <c r="FX29" i="2"/>
  <c r="FX52" i="2" s="1"/>
  <c r="FV29" i="2"/>
  <c r="FV52" i="2" s="1"/>
  <c r="FU29" i="2"/>
  <c r="FU52" i="2" s="1"/>
  <c r="FR29" i="2"/>
  <c r="FR52" i="2" s="1"/>
  <c r="FQ29" i="2"/>
  <c r="FQ52" i="2" s="1"/>
  <c r="FP29" i="2"/>
  <c r="FP52" i="2" s="1"/>
  <c r="FO29" i="2"/>
  <c r="FO52" i="2" s="1"/>
  <c r="FN29" i="2"/>
  <c r="FN52" i="2" s="1"/>
  <c r="FM29" i="2"/>
  <c r="FM52" i="2" s="1"/>
  <c r="FL29" i="2"/>
  <c r="FJ29" i="2"/>
  <c r="FJ52" i="2" s="1"/>
  <c r="FI29" i="2"/>
  <c r="FI52" i="2" s="1"/>
  <c r="FH29" i="2"/>
  <c r="FH52" i="2" s="1"/>
  <c r="FG29" i="2"/>
  <c r="FG52" i="2" s="1"/>
  <c r="FF29" i="2"/>
  <c r="FF52" i="2" s="1"/>
  <c r="FE29" i="2"/>
  <c r="FE52" i="2" s="1"/>
  <c r="FC29" i="2"/>
  <c r="EZ29" i="2"/>
  <c r="EZ52" i="2" s="1"/>
  <c r="EY29" i="2"/>
  <c r="EY52" i="2" s="1"/>
  <c r="EX29" i="2"/>
  <c r="EX52" i="2" s="1"/>
  <c r="EW29" i="2"/>
  <c r="EW52" i="2" s="1"/>
  <c r="EV29" i="2"/>
  <c r="EV52" i="2" s="1"/>
  <c r="EU29" i="2"/>
  <c r="EU52" i="2" s="1"/>
  <c r="ET29" i="2"/>
  <c r="ET52" i="2" s="1"/>
  <c r="ES29" i="2"/>
  <c r="ES52" i="2" s="1"/>
  <c r="ER29" i="2"/>
  <c r="ER52" i="2" s="1"/>
  <c r="EQ29" i="2"/>
  <c r="EQ52" i="2" s="1"/>
  <c r="EP29" i="2"/>
  <c r="EP52" i="2" s="1"/>
  <c r="EO29" i="2"/>
  <c r="EO52" i="2" s="1"/>
  <c r="EN29" i="2"/>
  <c r="EN52" i="2" s="1"/>
  <c r="EM29" i="2"/>
  <c r="EM52" i="2" s="1"/>
  <c r="EK29" i="2"/>
  <c r="EK52" i="2" s="1"/>
  <c r="EJ29" i="2"/>
  <c r="EJ52" i="2" s="1"/>
  <c r="EI29" i="2"/>
  <c r="EI52" i="2" s="1"/>
  <c r="EH29" i="2"/>
  <c r="EG29" i="2"/>
  <c r="EG52" i="2" s="1"/>
  <c r="EF29" i="2"/>
  <c r="EF52" i="2" s="1"/>
  <c r="ED29" i="2"/>
  <c r="ED52" i="2" s="1"/>
  <c r="EE52" i="2" s="1"/>
  <c r="EB29" i="2"/>
  <c r="EA29" i="2"/>
  <c r="EA52" i="2" s="1"/>
  <c r="DZ29" i="2"/>
  <c r="DZ52" i="2" s="1"/>
  <c r="DY29" i="2"/>
  <c r="DY52" i="2" s="1"/>
  <c r="DX29" i="2"/>
  <c r="DX52" i="2" s="1"/>
  <c r="DW29" i="2"/>
  <c r="DW52" i="2" s="1"/>
  <c r="DV29" i="2"/>
  <c r="DV52" i="2" s="1"/>
  <c r="DU29" i="2"/>
  <c r="DT29" i="2"/>
  <c r="DT52" i="2" s="1"/>
  <c r="DS29" i="2"/>
  <c r="DS52" i="2" s="1"/>
  <c r="DU52" i="2" s="1"/>
  <c r="DR29" i="2"/>
  <c r="DR52" i="2" s="1"/>
  <c r="DP29" i="2"/>
  <c r="DN29" i="2"/>
  <c r="DN52" i="2" s="1"/>
  <c r="DL29" i="2"/>
  <c r="DL52" i="2" s="1"/>
  <c r="DK29" i="2"/>
  <c r="DK52" i="2" s="1"/>
  <c r="DI29" i="2"/>
  <c r="DI52" i="2" s="1"/>
  <c r="DG29" i="2"/>
  <c r="DG52" i="2" s="1"/>
  <c r="DF29" i="2"/>
  <c r="DF52" i="2" s="1"/>
  <c r="DD29" i="2"/>
  <c r="DD52" i="2" s="1"/>
  <c r="DC29" i="2"/>
  <c r="DC52" i="2" s="1"/>
  <c r="DB29" i="2"/>
  <c r="DB52" i="2" s="1"/>
  <c r="DA29" i="2"/>
  <c r="DA52" i="2" s="1"/>
  <c r="CY29" i="2"/>
  <c r="CY52" i="2" s="1"/>
  <c r="CV29" i="2"/>
  <c r="CV52" i="2" s="1"/>
  <c r="CU29" i="2"/>
  <c r="CU52" i="2" s="1"/>
  <c r="CX52" i="2" s="1"/>
  <c r="CT29" i="2"/>
  <c r="CT52" i="2" s="1"/>
  <c r="CS29" i="2"/>
  <c r="CR29" i="2"/>
  <c r="CR52" i="2" s="1"/>
  <c r="CQ29" i="2"/>
  <c r="CQ52" i="2" s="1"/>
  <c r="CP29" i="2"/>
  <c r="CP52" i="2" s="1"/>
  <c r="CN29" i="2"/>
  <c r="CN52" i="2" s="1"/>
  <c r="CL29" i="2"/>
  <c r="CL52" i="2" s="1"/>
  <c r="CK29" i="2"/>
  <c r="CK52" i="2" s="1"/>
  <c r="CJ29" i="2"/>
  <c r="CJ52" i="2" s="1"/>
  <c r="CI29" i="2"/>
  <c r="CI52" i="2" s="1"/>
  <c r="CG29" i="2"/>
  <c r="CG52" i="2" s="1"/>
  <c r="CF29" i="2"/>
  <c r="CF52" i="2" s="1"/>
  <c r="CE29" i="2"/>
  <c r="CE52" i="2" s="1"/>
  <c r="CC29" i="2"/>
  <c r="CC52" i="2" s="1"/>
  <c r="CA29" i="2"/>
  <c r="CA52" i="2" s="1"/>
  <c r="BY29" i="2"/>
  <c r="BX29" i="2"/>
  <c r="BX52" i="2" s="1"/>
  <c r="BW29" i="2"/>
  <c r="BW52" i="2" s="1"/>
  <c r="BV29" i="2"/>
  <c r="BV52" i="2" s="1"/>
  <c r="BU29" i="2"/>
  <c r="BU52" i="2" s="1"/>
  <c r="BT29" i="2"/>
  <c r="BT52" i="2" s="1"/>
  <c r="BQ29" i="2"/>
  <c r="BQ52" i="2" s="1"/>
  <c r="BP29" i="2"/>
  <c r="BP52" i="2" s="1"/>
  <c r="BN29" i="2"/>
  <c r="BN52" i="2" s="1"/>
  <c r="BR52" i="2" s="1"/>
  <c r="BM29" i="2"/>
  <c r="BM52" i="2" s="1"/>
  <c r="BL29" i="2"/>
  <c r="BL52" i="2" s="1"/>
  <c r="BK29" i="2"/>
  <c r="BK52" i="2" s="1"/>
  <c r="BJ29" i="2"/>
  <c r="BJ52" i="2" s="1"/>
  <c r="BI29" i="2"/>
  <c r="BI52" i="2" s="1"/>
  <c r="BH29" i="2"/>
  <c r="BH52" i="2" s="1"/>
  <c r="BF29" i="2"/>
  <c r="BE29" i="2"/>
  <c r="BE52" i="2" s="1"/>
  <c r="BD29" i="2"/>
  <c r="BD52" i="2" s="1"/>
  <c r="BC29" i="2"/>
  <c r="BC52" i="2" s="1"/>
  <c r="AZ29" i="2"/>
  <c r="AZ52" i="2" s="1"/>
  <c r="AY29" i="2"/>
  <c r="AY52" i="2" s="1"/>
  <c r="AW29" i="2"/>
  <c r="AW52" i="2" s="1"/>
  <c r="AV29" i="2"/>
  <c r="AV52" i="2" s="1"/>
  <c r="BF52" i="2" s="1"/>
  <c r="AU29" i="2"/>
  <c r="AU52" i="2" s="1"/>
  <c r="AR29" i="2"/>
  <c r="AR52" i="2" s="1"/>
  <c r="AT52" i="2" s="1"/>
  <c r="AQ29" i="2"/>
  <c r="AQ52" i="2" s="1"/>
  <c r="AM29" i="2"/>
  <c r="AM52" i="2" s="1"/>
  <c r="AL29" i="2"/>
  <c r="AL52" i="2" s="1"/>
  <c r="AN52" i="2" s="1"/>
  <c r="AJ29" i="2"/>
  <c r="AJ52" i="2" s="1"/>
  <c r="AI29" i="2"/>
  <c r="AH29" i="2"/>
  <c r="AH52" i="2" s="1"/>
  <c r="AG29" i="2"/>
  <c r="AG52" i="2" s="1"/>
  <c r="AF29" i="2"/>
  <c r="AF52" i="2" s="1"/>
  <c r="AD29" i="2"/>
  <c r="AD52" i="2" s="1"/>
  <c r="AC29" i="2"/>
  <c r="AC52" i="2" s="1"/>
  <c r="AB29" i="2"/>
  <c r="AB52" i="2" s="1"/>
  <c r="Z29" i="2"/>
  <c r="Z52" i="2" s="1"/>
  <c r="Y29" i="2"/>
  <c r="Y52" i="2" s="1"/>
  <c r="W29" i="2"/>
  <c r="V29" i="2"/>
  <c r="V52" i="2" s="1"/>
  <c r="U29" i="2"/>
  <c r="U52" i="2" s="1"/>
  <c r="S29" i="2"/>
  <c r="S52" i="2" s="1"/>
  <c r="R29" i="2"/>
  <c r="Q29" i="2"/>
  <c r="Q52" i="2" s="1"/>
  <c r="O29" i="2"/>
  <c r="O52" i="2" s="1"/>
  <c r="N29" i="2"/>
  <c r="N52" i="2" s="1"/>
  <c r="P52" i="2" s="1"/>
  <c r="L29" i="2"/>
  <c r="K29" i="2"/>
  <c r="K52" i="2" s="1"/>
  <c r="J29" i="2"/>
  <c r="J52" i="2" s="1"/>
  <c r="I29" i="2"/>
  <c r="I52" i="2" s="1"/>
  <c r="H29" i="2"/>
  <c r="H52" i="2" s="1"/>
  <c r="G29" i="2"/>
  <c r="G52" i="2" s="1"/>
  <c r="F29" i="2"/>
  <c r="F52" i="2" s="1"/>
  <c r="E29" i="2"/>
  <c r="E52" i="2" s="1"/>
  <c r="D29" i="2"/>
  <c r="D52" i="2" s="1"/>
  <c r="HA28" i="2"/>
  <c r="HA49" i="2" s="1"/>
  <c r="GZ28" i="2"/>
  <c r="GZ49" i="2" s="1"/>
  <c r="GY28" i="2"/>
  <c r="GY49" i="2" s="1"/>
  <c r="GX28" i="2"/>
  <c r="GX49" i="2" s="1"/>
  <c r="GW28" i="2"/>
  <c r="GV28" i="2"/>
  <c r="GV49" i="2" s="1"/>
  <c r="GU28" i="2"/>
  <c r="GU49" i="2" s="1"/>
  <c r="GW49" i="2" s="1"/>
  <c r="GT28" i="2"/>
  <c r="GT49" i="2" s="1"/>
  <c r="GS28" i="2"/>
  <c r="GS49" i="2" s="1"/>
  <c r="GR28" i="2"/>
  <c r="GN28" i="2"/>
  <c r="GN49" i="2" s="1"/>
  <c r="GM28" i="2"/>
  <c r="GM49" i="2" s="1"/>
  <c r="GL28" i="2"/>
  <c r="GL49" i="2" s="1"/>
  <c r="GK28" i="2"/>
  <c r="GK49" i="2" s="1"/>
  <c r="GI28" i="2"/>
  <c r="GI49" i="2" s="1"/>
  <c r="GH28" i="2"/>
  <c r="GH49" i="2" s="1"/>
  <c r="GG28" i="2"/>
  <c r="GG49" i="2" s="1"/>
  <c r="GF28" i="2"/>
  <c r="GF49" i="2" s="1"/>
  <c r="GE28" i="2"/>
  <c r="GD28" i="2"/>
  <c r="GD49" i="2" s="1"/>
  <c r="GC28" i="2"/>
  <c r="GC49" i="2" s="1"/>
  <c r="GB28" i="2"/>
  <c r="GB49" i="2" s="1"/>
  <c r="FX28" i="2"/>
  <c r="FX49" i="2" s="1"/>
  <c r="FV28" i="2"/>
  <c r="FV49" i="2" s="1"/>
  <c r="FU28" i="2"/>
  <c r="FU49" i="2" s="1"/>
  <c r="FR28" i="2"/>
  <c r="FR49" i="2" s="1"/>
  <c r="FQ28" i="2"/>
  <c r="FQ49" i="2" s="1"/>
  <c r="FP28" i="2"/>
  <c r="FP49" i="2" s="1"/>
  <c r="FO28" i="2"/>
  <c r="FN28" i="2"/>
  <c r="FN49" i="2" s="1"/>
  <c r="FM28" i="2"/>
  <c r="FM49" i="2" s="1"/>
  <c r="FL28" i="2"/>
  <c r="FL49" i="2" s="1"/>
  <c r="FJ28" i="2"/>
  <c r="FJ49" i="2" s="1"/>
  <c r="FI28" i="2"/>
  <c r="FI49" i="2" s="1"/>
  <c r="FH28" i="2"/>
  <c r="FH49" i="2" s="1"/>
  <c r="FG28" i="2"/>
  <c r="FG49" i="2" s="1"/>
  <c r="FF28" i="2"/>
  <c r="FF49" i="2" s="1"/>
  <c r="FE28" i="2"/>
  <c r="FE49" i="2" s="1"/>
  <c r="FC28" i="2"/>
  <c r="EZ28" i="2"/>
  <c r="EZ49" i="2" s="1"/>
  <c r="EY28" i="2"/>
  <c r="EY49" i="2" s="1"/>
  <c r="EX28" i="2"/>
  <c r="EX49" i="2" s="1"/>
  <c r="EW28" i="2"/>
  <c r="EW49" i="2" s="1"/>
  <c r="EV28" i="2"/>
  <c r="EV49" i="2" s="1"/>
  <c r="EU28" i="2"/>
  <c r="EU49" i="2" s="1"/>
  <c r="ET28" i="2"/>
  <c r="ET49" i="2" s="1"/>
  <c r="ES28" i="2"/>
  <c r="ES49" i="2" s="1"/>
  <c r="ER28" i="2"/>
  <c r="ER49" i="2" s="1"/>
  <c r="EQ28" i="2"/>
  <c r="EQ49" i="2" s="1"/>
  <c r="EP28" i="2"/>
  <c r="EP49" i="2" s="1"/>
  <c r="EO28" i="2"/>
  <c r="EO49" i="2" s="1"/>
  <c r="EN28" i="2"/>
  <c r="EN49" i="2" s="1"/>
  <c r="EM28" i="2"/>
  <c r="EM49" i="2" s="1"/>
  <c r="EL28" i="2"/>
  <c r="EK28" i="2"/>
  <c r="EK49" i="2" s="1"/>
  <c r="EJ28" i="2"/>
  <c r="EJ49" i="2" s="1"/>
  <c r="EI28" i="2"/>
  <c r="EI49" i="2" s="1"/>
  <c r="EH28" i="2"/>
  <c r="EH49" i="2" s="1"/>
  <c r="EL49" i="2" s="1"/>
  <c r="EG28" i="2"/>
  <c r="EG49" i="2" s="1"/>
  <c r="EF28" i="2"/>
  <c r="EE28" i="2"/>
  <c r="ED28" i="2"/>
  <c r="ED49" i="2" s="1"/>
  <c r="EE49" i="2" s="1"/>
  <c r="EA28" i="2"/>
  <c r="EA49" i="2" s="1"/>
  <c r="DZ28" i="2"/>
  <c r="DY28" i="2"/>
  <c r="DY49" i="2" s="1"/>
  <c r="DX28" i="2"/>
  <c r="DX49" i="2" s="1"/>
  <c r="DW28" i="2"/>
  <c r="DW49" i="2" s="1"/>
  <c r="DV28" i="2"/>
  <c r="DV49" i="2" s="1"/>
  <c r="DT28" i="2"/>
  <c r="DT49" i="2" s="1"/>
  <c r="DS28" i="2"/>
  <c r="DR28" i="2"/>
  <c r="DR49" i="2" s="1"/>
  <c r="DO28" i="2"/>
  <c r="DN28" i="2"/>
  <c r="DN49" i="2" s="1"/>
  <c r="DM28" i="2"/>
  <c r="DL28" i="2"/>
  <c r="DL49" i="2" s="1"/>
  <c r="DK28" i="2"/>
  <c r="DK49" i="2" s="1"/>
  <c r="DJ28" i="2"/>
  <c r="DI28" i="2"/>
  <c r="DI49" i="2" s="1"/>
  <c r="DH28" i="2"/>
  <c r="DG28" i="2"/>
  <c r="DG49" i="2" s="1"/>
  <c r="DF28" i="2"/>
  <c r="DF49" i="2" s="1"/>
  <c r="DD28" i="2"/>
  <c r="DD49" i="2" s="1"/>
  <c r="DC28" i="2"/>
  <c r="DC49" i="2" s="1"/>
  <c r="DB28" i="2"/>
  <c r="DB49" i="2" s="1"/>
  <c r="DA28" i="2"/>
  <c r="DE28" i="2" s="1"/>
  <c r="CY28" i="2"/>
  <c r="CY49" i="2" s="1"/>
  <c r="CV28" i="2"/>
  <c r="CV49" i="2" s="1"/>
  <c r="CU28" i="2"/>
  <c r="CT28" i="2"/>
  <c r="CT49" i="2" s="1"/>
  <c r="CR28" i="2"/>
  <c r="CR49" i="2" s="1"/>
  <c r="CQ28" i="2"/>
  <c r="CQ49" i="2" s="1"/>
  <c r="CS49" i="2" s="1"/>
  <c r="CP28" i="2"/>
  <c r="CP49" i="2" s="1"/>
  <c r="CN28" i="2"/>
  <c r="CN49" i="2" s="1"/>
  <c r="CL28" i="2"/>
  <c r="CL49" i="2" s="1"/>
  <c r="CK28" i="2"/>
  <c r="CK49" i="2" s="1"/>
  <c r="CJ28" i="2"/>
  <c r="CJ49" i="2" s="1"/>
  <c r="CI28" i="2"/>
  <c r="CH28" i="2"/>
  <c r="CG28" i="2"/>
  <c r="CG49" i="2" s="1"/>
  <c r="CF28" i="2"/>
  <c r="CF49" i="2" s="1"/>
  <c r="CH49" i="2" s="1"/>
  <c r="CE28" i="2"/>
  <c r="CE49" i="2" s="1"/>
  <c r="CC28" i="2"/>
  <c r="CC49" i="2" s="1"/>
  <c r="CA28" i="2"/>
  <c r="CA49" i="2" s="1"/>
  <c r="BY28" i="2"/>
  <c r="BY49" i="2" s="1"/>
  <c r="BX28" i="2"/>
  <c r="BX49" i="2" s="1"/>
  <c r="BW28" i="2"/>
  <c r="BW49" i="2" s="1"/>
  <c r="BV28" i="2"/>
  <c r="BV49" i="2" s="1"/>
  <c r="BU28" i="2"/>
  <c r="BU49" i="2" s="1"/>
  <c r="BT28" i="2"/>
  <c r="BT49" i="2" s="1"/>
  <c r="BQ28" i="2"/>
  <c r="BQ49" i="2" s="1"/>
  <c r="BP28" i="2"/>
  <c r="BP49" i="2" s="1"/>
  <c r="BN28" i="2"/>
  <c r="BM28" i="2"/>
  <c r="BM49" i="2" s="1"/>
  <c r="BL28" i="2"/>
  <c r="BL49" i="2" s="1"/>
  <c r="BK28" i="2"/>
  <c r="BK49" i="2" s="1"/>
  <c r="BJ28" i="2"/>
  <c r="BJ49" i="2" s="1"/>
  <c r="BI28" i="2"/>
  <c r="BI49" i="2" s="1"/>
  <c r="BH28" i="2"/>
  <c r="BE28" i="2"/>
  <c r="BE49" i="2" s="1"/>
  <c r="BD28" i="2"/>
  <c r="BD49" i="2" s="1"/>
  <c r="BC28" i="2"/>
  <c r="BC49" i="2" s="1"/>
  <c r="AZ28" i="2"/>
  <c r="AZ49" i="2" s="1"/>
  <c r="AY28" i="2"/>
  <c r="AY49" i="2" s="1"/>
  <c r="AW28" i="2"/>
  <c r="AW49" i="2" s="1"/>
  <c r="AV28" i="2"/>
  <c r="AV49" i="2" s="1"/>
  <c r="AU28" i="2"/>
  <c r="AU49" i="2" s="1"/>
  <c r="AR28" i="2"/>
  <c r="AQ28" i="2"/>
  <c r="AQ49" i="2" s="1"/>
  <c r="AM28" i="2"/>
  <c r="AM49" i="2" s="1"/>
  <c r="AL28" i="2"/>
  <c r="AJ28" i="2"/>
  <c r="AJ49" i="2" s="1"/>
  <c r="AI28" i="2"/>
  <c r="AI49" i="2" s="1"/>
  <c r="AH28" i="2"/>
  <c r="AG28" i="2"/>
  <c r="AG49" i="2" s="1"/>
  <c r="AF28" i="2"/>
  <c r="AF49" i="2" s="1"/>
  <c r="AE28" i="2"/>
  <c r="AD28" i="2"/>
  <c r="AD49" i="2" s="1"/>
  <c r="AC28" i="2"/>
  <c r="AC49" i="2" s="1"/>
  <c r="AB28" i="2"/>
  <c r="AB49" i="2" s="1"/>
  <c r="AE49" i="2" s="1"/>
  <c r="Z28" i="2"/>
  <c r="Z49" i="2" s="1"/>
  <c r="Y28" i="2"/>
  <c r="Y49" i="2" s="1"/>
  <c r="W28" i="2"/>
  <c r="W49" i="2" s="1"/>
  <c r="V28" i="2"/>
  <c r="U28" i="2"/>
  <c r="U49" i="2" s="1"/>
  <c r="T28" i="2"/>
  <c r="S28" i="2"/>
  <c r="S49" i="2" s="1"/>
  <c r="R28" i="2"/>
  <c r="R49" i="2" s="1"/>
  <c r="Q28" i="2"/>
  <c r="Q49" i="2" s="1"/>
  <c r="P28" i="2"/>
  <c r="O28" i="2"/>
  <c r="O49" i="2" s="1"/>
  <c r="N28" i="2"/>
  <c r="N49" i="2" s="1"/>
  <c r="P49" i="2" s="1"/>
  <c r="K28" i="2"/>
  <c r="K49" i="2" s="1"/>
  <c r="J28" i="2"/>
  <c r="I28" i="2"/>
  <c r="I49" i="2" s="1"/>
  <c r="H28" i="2"/>
  <c r="H49" i="2" s="1"/>
  <c r="G28" i="2"/>
  <c r="G49" i="2" s="1"/>
  <c r="F28" i="2"/>
  <c r="F49" i="2" s="1"/>
  <c r="E28" i="2"/>
  <c r="E49" i="2" s="1"/>
  <c r="D28" i="2"/>
  <c r="HW27" i="2"/>
  <c r="HU27" i="2"/>
  <c r="HT27" i="2"/>
  <c r="HP27" i="2"/>
  <c r="HA27" i="2"/>
  <c r="HA51" i="2" s="1"/>
  <c r="GZ27" i="2"/>
  <c r="GZ51" i="2" s="1"/>
  <c r="GY27" i="2"/>
  <c r="GY51" i="2" s="1"/>
  <c r="GX27" i="2"/>
  <c r="GX51" i="2" s="1"/>
  <c r="GW27" i="2"/>
  <c r="GV27" i="2"/>
  <c r="GV51" i="2" s="1"/>
  <c r="GU27" i="2"/>
  <c r="GU51" i="2" s="1"/>
  <c r="GT27" i="2"/>
  <c r="GT51" i="2" s="1"/>
  <c r="GS27" i="2"/>
  <c r="GS51" i="2" s="1"/>
  <c r="GR27" i="2"/>
  <c r="GR51" i="2" s="1"/>
  <c r="GN27" i="2"/>
  <c r="GN51" i="2" s="1"/>
  <c r="GM27" i="2"/>
  <c r="GM51" i="2" s="1"/>
  <c r="GL27" i="2"/>
  <c r="GL51" i="2" s="1"/>
  <c r="GK27" i="2"/>
  <c r="GI27" i="2"/>
  <c r="GI51" i="2" s="1"/>
  <c r="GH27" i="2"/>
  <c r="GH51" i="2" s="1"/>
  <c r="GG27" i="2"/>
  <c r="GG51" i="2" s="1"/>
  <c r="GF27" i="2"/>
  <c r="GF51" i="2" s="1"/>
  <c r="GE27" i="2"/>
  <c r="GD27" i="2"/>
  <c r="GD51" i="2" s="1"/>
  <c r="GC27" i="2"/>
  <c r="GC51" i="2" s="1"/>
  <c r="GB27" i="2"/>
  <c r="GB51" i="2" s="1"/>
  <c r="FY27" i="2"/>
  <c r="FX27" i="2"/>
  <c r="FX51" i="2" s="1"/>
  <c r="FV27" i="2"/>
  <c r="FV51" i="2" s="1"/>
  <c r="FU27" i="2"/>
  <c r="FU51" i="2" s="1"/>
  <c r="FT27" i="2"/>
  <c r="FS27" i="2"/>
  <c r="FS51" i="2" s="1"/>
  <c r="FR27" i="2"/>
  <c r="FR51" i="2" s="1"/>
  <c r="FQ27" i="2"/>
  <c r="FQ51" i="2" s="1"/>
  <c r="FP27" i="2"/>
  <c r="FP51" i="2" s="1"/>
  <c r="FO27" i="2"/>
  <c r="FO51" i="2" s="1"/>
  <c r="FN27" i="2"/>
  <c r="FN51" i="2" s="1"/>
  <c r="FM27" i="2"/>
  <c r="FM51" i="2" s="1"/>
  <c r="FL27" i="2"/>
  <c r="FJ27" i="2"/>
  <c r="FJ51" i="2" s="1"/>
  <c r="FI27" i="2"/>
  <c r="FI51" i="2" s="1"/>
  <c r="FH27" i="2"/>
  <c r="FH51" i="2" s="1"/>
  <c r="FG27" i="2"/>
  <c r="FG51" i="2" s="1"/>
  <c r="FF27" i="2"/>
  <c r="FF51" i="2" s="1"/>
  <c r="FE27" i="2"/>
  <c r="FC27" i="2"/>
  <c r="FC51" i="2" s="1"/>
  <c r="FD51" i="2" s="1"/>
  <c r="EZ27" i="2"/>
  <c r="EZ51" i="2" s="1"/>
  <c r="EY27" i="2"/>
  <c r="EY51" i="2" s="1"/>
  <c r="EX27" i="2"/>
  <c r="EX51" i="2" s="1"/>
  <c r="EW27" i="2"/>
  <c r="EW51" i="2" s="1"/>
  <c r="EV27" i="2"/>
  <c r="EV51" i="2" s="1"/>
  <c r="EU27" i="2"/>
  <c r="EU51" i="2" s="1"/>
  <c r="ET27" i="2"/>
  <c r="ET51" i="2" s="1"/>
  <c r="ES27" i="2"/>
  <c r="ES51" i="2" s="1"/>
  <c r="ER27" i="2"/>
  <c r="ER51" i="2" s="1"/>
  <c r="EQ27" i="2"/>
  <c r="EQ51" i="2" s="1"/>
  <c r="EP27" i="2"/>
  <c r="EP51" i="2" s="1"/>
  <c r="EO27" i="2"/>
  <c r="EO51" i="2" s="1"/>
  <c r="EN27" i="2"/>
  <c r="EN51" i="2" s="1"/>
  <c r="EM27" i="2"/>
  <c r="EM51" i="2" s="1"/>
  <c r="EK27" i="2"/>
  <c r="EK51" i="2" s="1"/>
  <c r="EJ27" i="2"/>
  <c r="EJ51" i="2" s="1"/>
  <c r="EI27" i="2"/>
  <c r="EI51" i="2" s="1"/>
  <c r="EH27" i="2"/>
  <c r="EG27" i="2"/>
  <c r="EG51" i="2" s="1"/>
  <c r="EF27" i="2"/>
  <c r="EF51" i="2" s="1"/>
  <c r="ED27" i="2"/>
  <c r="EB27" i="2"/>
  <c r="EA27" i="2"/>
  <c r="EA51" i="2" s="1"/>
  <c r="DZ27" i="2"/>
  <c r="DZ51" i="2" s="1"/>
  <c r="DY27" i="2"/>
  <c r="DY51" i="2" s="1"/>
  <c r="DX27" i="2"/>
  <c r="DX51" i="2" s="1"/>
  <c r="DW27" i="2"/>
  <c r="DW51" i="2" s="1"/>
  <c r="DV27" i="2"/>
  <c r="DV51" i="2" s="1"/>
  <c r="DU27" i="2"/>
  <c r="DT27" i="2"/>
  <c r="DT51" i="2" s="1"/>
  <c r="DS27" i="2"/>
  <c r="DS51" i="2" s="1"/>
  <c r="DU51" i="2" s="1"/>
  <c r="DR27" i="2"/>
  <c r="DN27" i="2"/>
  <c r="DN51" i="2" s="1"/>
  <c r="DL27" i="2"/>
  <c r="DL51" i="2" s="1"/>
  <c r="DK27" i="2"/>
  <c r="DK51" i="2" s="1"/>
  <c r="DI27" i="2"/>
  <c r="DI51" i="2" s="1"/>
  <c r="DG27" i="2"/>
  <c r="DG51" i="2" s="1"/>
  <c r="DF27" i="2"/>
  <c r="DF51" i="2" s="1"/>
  <c r="DE27" i="2"/>
  <c r="DD27" i="2"/>
  <c r="DD51" i="2" s="1"/>
  <c r="DC27" i="2"/>
  <c r="DC51" i="2" s="1"/>
  <c r="DB27" i="2"/>
  <c r="DB51" i="2" s="1"/>
  <c r="DA27" i="2"/>
  <c r="DA51" i="2" s="1"/>
  <c r="CY27" i="2"/>
  <c r="CY51" i="2" s="1"/>
  <c r="CV27" i="2"/>
  <c r="CV51" i="2" s="1"/>
  <c r="CU27" i="2"/>
  <c r="CT27" i="2"/>
  <c r="CT51" i="2" s="1"/>
  <c r="CR27" i="2"/>
  <c r="CQ27" i="2"/>
  <c r="CQ51" i="2" s="1"/>
  <c r="CP27" i="2"/>
  <c r="CP51" i="2" s="1"/>
  <c r="CN27" i="2"/>
  <c r="CN51" i="2" s="1"/>
  <c r="CM27" i="2"/>
  <c r="CL27" i="2"/>
  <c r="CL51" i="2" s="1"/>
  <c r="CK27" i="2"/>
  <c r="CK51" i="2" s="1"/>
  <c r="CJ27" i="2"/>
  <c r="CJ51" i="2" s="1"/>
  <c r="CI27" i="2"/>
  <c r="CI51" i="2" s="1"/>
  <c r="CM51" i="2" s="1"/>
  <c r="CG27" i="2"/>
  <c r="CG51" i="2" s="1"/>
  <c r="CF27" i="2"/>
  <c r="CE27" i="2"/>
  <c r="CE51" i="2" s="1"/>
  <c r="CC27" i="2"/>
  <c r="CC51" i="2" s="1"/>
  <c r="CA27" i="2"/>
  <c r="CA51" i="2" s="1"/>
  <c r="BY27" i="2"/>
  <c r="BX27" i="2"/>
  <c r="BX51" i="2" s="1"/>
  <c r="BW27" i="2"/>
  <c r="BW51" i="2" s="1"/>
  <c r="BV27" i="2"/>
  <c r="BV51" i="2" s="1"/>
  <c r="BU27" i="2"/>
  <c r="BU51" i="2" s="1"/>
  <c r="BT27" i="2"/>
  <c r="BT51" i="2" s="1"/>
  <c r="BQ27" i="2"/>
  <c r="BQ51" i="2" s="1"/>
  <c r="BP27" i="2"/>
  <c r="BP51" i="2" s="1"/>
  <c r="BN27" i="2"/>
  <c r="BM27" i="2"/>
  <c r="BM51" i="2" s="1"/>
  <c r="BL27" i="2"/>
  <c r="BL51" i="2" s="1"/>
  <c r="BK27" i="2"/>
  <c r="BK51" i="2" s="1"/>
  <c r="BJ27" i="2"/>
  <c r="BJ51" i="2" s="1"/>
  <c r="BI27" i="2"/>
  <c r="BI51" i="2" s="1"/>
  <c r="BH27" i="2"/>
  <c r="BH51" i="2" s="1"/>
  <c r="BE27" i="2"/>
  <c r="BE51" i="2" s="1"/>
  <c r="BD27" i="2"/>
  <c r="BD51" i="2" s="1"/>
  <c r="BC27" i="2"/>
  <c r="BC51" i="2" s="1"/>
  <c r="BB27" i="2"/>
  <c r="AZ27" i="2"/>
  <c r="AZ51" i="2" s="1"/>
  <c r="AY27" i="2"/>
  <c r="AY51" i="2" s="1"/>
  <c r="AW27" i="2"/>
  <c r="AW51" i="2" s="1"/>
  <c r="AV27" i="2"/>
  <c r="AV51" i="2" s="1"/>
  <c r="AU27" i="2"/>
  <c r="AU51" i="2" s="1"/>
  <c r="AT27" i="2"/>
  <c r="AR27" i="2"/>
  <c r="AR51" i="2" s="1"/>
  <c r="AT51" i="2" s="1"/>
  <c r="AQ27" i="2"/>
  <c r="AL27" i="2"/>
  <c r="AL51" i="2" s="1"/>
  <c r="AK27" i="2"/>
  <c r="AJ27" i="2"/>
  <c r="AJ51" i="2" s="1"/>
  <c r="AI27" i="2"/>
  <c r="AI51" i="2" s="1"/>
  <c r="AH27" i="2"/>
  <c r="AH51" i="2" s="1"/>
  <c r="AG27" i="2"/>
  <c r="AG51" i="2" s="1"/>
  <c r="AF27" i="2"/>
  <c r="AF51" i="2" s="1"/>
  <c r="AD27" i="2"/>
  <c r="AD51" i="2" s="1"/>
  <c r="AC27" i="2"/>
  <c r="AC51" i="2" s="1"/>
  <c r="AB27" i="2"/>
  <c r="AB51" i="2" s="1"/>
  <c r="Z27" i="2"/>
  <c r="Z51" i="2" s="1"/>
  <c r="Y27" i="2"/>
  <c r="X27" i="2"/>
  <c r="W27" i="2"/>
  <c r="W51" i="2" s="1"/>
  <c r="V27" i="2"/>
  <c r="V51" i="2" s="1"/>
  <c r="X51" i="2" s="1"/>
  <c r="U27" i="2"/>
  <c r="U51" i="2" s="1"/>
  <c r="S27" i="2"/>
  <c r="S51" i="2" s="1"/>
  <c r="R27" i="2"/>
  <c r="Q27" i="2"/>
  <c r="Q51" i="2" s="1"/>
  <c r="O27" i="2"/>
  <c r="N27" i="2"/>
  <c r="N51" i="2" s="1"/>
  <c r="M27" i="2"/>
  <c r="L27" i="2"/>
  <c r="K27" i="2"/>
  <c r="K51" i="2" s="1"/>
  <c r="J27" i="2"/>
  <c r="J51" i="2" s="1"/>
  <c r="L51" i="2" s="1"/>
  <c r="I27" i="2"/>
  <c r="I51" i="2" s="1"/>
  <c r="H27" i="2"/>
  <c r="H51" i="2" s="1"/>
  <c r="G27" i="2"/>
  <c r="G51" i="2" s="1"/>
  <c r="F27" i="2"/>
  <c r="F51" i="2" s="1"/>
  <c r="E27" i="2"/>
  <c r="E51" i="2" s="1"/>
  <c r="D27" i="2"/>
  <c r="D51" i="2" s="1"/>
  <c r="HW26" i="2"/>
  <c r="HU26" i="2"/>
  <c r="HT26" i="2"/>
  <c r="HP26" i="2"/>
  <c r="HA26" i="2"/>
  <c r="GZ26" i="2"/>
  <c r="GY26" i="2"/>
  <c r="GX26" i="2"/>
  <c r="GW26" i="2"/>
  <c r="GV26" i="2"/>
  <c r="GV50" i="2" s="1"/>
  <c r="GU26" i="2"/>
  <c r="GT26" i="2"/>
  <c r="GS26" i="2"/>
  <c r="GR26" i="2"/>
  <c r="GN26" i="2"/>
  <c r="GM26" i="2"/>
  <c r="GL26" i="2"/>
  <c r="GK26" i="2"/>
  <c r="GI26" i="2"/>
  <c r="GH26" i="2"/>
  <c r="GG26" i="2"/>
  <c r="GF26" i="2"/>
  <c r="GE26" i="2"/>
  <c r="GD26" i="2"/>
  <c r="GC26" i="2"/>
  <c r="GB26" i="2"/>
  <c r="FX26" i="2"/>
  <c r="FV26" i="2"/>
  <c r="FU26" i="2"/>
  <c r="FR26" i="2"/>
  <c r="FQ26" i="2"/>
  <c r="FP26" i="2"/>
  <c r="FO26" i="2"/>
  <c r="FN26" i="2"/>
  <c r="FM26" i="2"/>
  <c r="FL26" i="2"/>
  <c r="FJ26" i="2"/>
  <c r="FI26" i="2"/>
  <c r="FH26" i="2"/>
  <c r="FG26" i="2"/>
  <c r="FF26" i="2"/>
  <c r="FE26" i="2"/>
  <c r="FC26" i="2"/>
  <c r="EZ26" i="2"/>
  <c r="EY26" i="2"/>
  <c r="EX26" i="2"/>
  <c r="EW26" i="2"/>
  <c r="EV26" i="2"/>
  <c r="EU26" i="2"/>
  <c r="ET26" i="2"/>
  <c r="ES26" i="2"/>
  <c r="ER26" i="2"/>
  <c r="EQ26" i="2"/>
  <c r="EP26" i="2"/>
  <c r="EO26" i="2"/>
  <c r="EN26" i="2"/>
  <c r="EM26" i="2"/>
  <c r="EM50" i="2" s="1"/>
  <c r="EK26" i="2"/>
  <c r="EJ26" i="2"/>
  <c r="EI26" i="2"/>
  <c r="EH26" i="2"/>
  <c r="EG26" i="2"/>
  <c r="EF26" i="2"/>
  <c r="EE26" i="2"/>
  <c r="ED26" i="2"/>
  <c r="EB26" i="2"/>
  <c r="EA26" i="2"/>
  <c r="DZ26" i="2"/>
  <c r="DY26" i="2"/>
  <c r="DX26" i="2"/>
  <c r="DW26" i="2"/>
  <c r="DV26" i="2"/>
  <c r="DT26" i="2"/>
  <c r="DS26" i="2"/>
  <c r="DR26" i="2"/>
  <c r="DP26" i="2"/>
  <c r="DN26" i="2"/>
  <c r="DL26" i="2"/>
  <c r="DK26" i="2"/>
  <c r="DI26" i="2"/>
  <c r="DG26" i="2"/>
  <c r="DF26" i="2"/>
  <c r="DD26" i="2"/>
  <c r="DC26" i="2"/>
  <c r="DB26" i="2"/>
  <c r="DA26" i="2"/>
  <c r="CY26" i="2"/>
  <c r="CV26" i="2"/>
  <c r="CU26" i="2"/>
  <c r="CT26" i="2"/>
  <c r="CS26" i="2"/>
  <c r="CR26" i="2"/>
  <c r="CQ26" i="2"/>
  <c r="CP26" i="2"/>
  <c r="CN26" i="2"/>
  <c r="CL26" i="2"/>
  <c r="CK26" i="2"/>
  <c r="CJ26" i="2"/>
  <c r="CI26" i="2"/>
  <c r="CG26" i="2"/>
  <c r="CF26" i="2"/>
  <c r="CE26" i="2"/>
  <c r="CC26" i="2"/>
  <c r="CA26" i="2"/>
  <c r="BY26" i="2"/>
  <c r="BX26" i="2"/>
  <c r="BW26" i="2"/>
  <c r="BV26" i="2"/>
  <c r="BU26" i="2"/>
  <c r="BT26" i="2"/>
  <c r="BQ26" i="2"/>
  <c r="BP26" i="2"/>
  <c r="BN26" i="2"/>
  <c r="BM26" i="2"/>
  <c r="BL26" i="2"/>
  <c r="BK26" i="2"/>
  <c r="BK50" i="2" s="1"/>
  <c r="BJ26" i="2"/>
  <c r="BI26" i="2"/>
  <c r="BH26" i="2"/>
  <c r="BE26" i="2"/>
  <c r="BD26" i="2"/>
  <c r="BC26" i="2"/>
  <c r="AZ26" i="2"/>
  <c r="AY26" i="2"/>
  <c r="AW26" i="2"/>
  <c r="AV26" i="2"/>
  <c r="AU26" i="2"/>
  <c r="AT26" i="2"/>
  <c r="AR26" i="2"/>
  <c r="AQ26" i="2"/>
  <c r="AM26" i="2"/>
  <c r="AL26" i="2"/>
  <c r="AK26" i="2"/>
  <c r="AJ26" i="2"/>
  <c r="AJ50" i="2" s="1"/>
  <c r="AI26" i="2"/>
  <c r="AH26" i="2"/>
  <c r="AH50" i="2" s="1"/>
  <c r="AG26" i="2"/>
  <c r="AF26" i="2"/>
  <c r="AD26" i="2"/>
  <c r="AC26" i="2"/>
  <c r="AB26" i="2"/>
  <c r="AA26" i="2"/>
  <c r="Z26" i="2"/>
  <c r="Y26" i="2"/>
  <c r="X26" i="2"/>
  <c r="W26" i="2"/>
  <c r="V26" i="2"/>
  <c r="U26" i="2"/>
  <c r="S26" i="2"/>
  <c r="R26" i="2"/>
  <c r="Q26" i="2"/>
  <c r="O26" i="2"/>
  <c r="N26" i="2"/>
  <c r="L26" i="2"/>
  <c r="K26" i="2"/>
  <c r="J26" i="2"/>
  <c r="I26" i="2"/>
  <c r="H26" i="2"/>
  <c r="G26" i="2"/>
  <c r="F26" i="2"/>
  <c r="E26" i="2"/>
  <c r="D26" i="2"/>
  <c r="HW25" i="2"/>
  <c r="HU25" i="2"/>
  <c r="HT25" i="2"/>
  <c r="HP25" i="2"/>
  <c r="GZ24" i="2"/>
  <c r="GV24" i="2"/>
  <c r="GU24" i="2"/>
  <c r="GI24" i="2"/>
  <c r="GE24" i="2"/>
  <c r="GB24" i="2"/>
  <c r="FY24" i="2"/>
  <c r="FW24" i="2"/>
  <c r="FG24" i="2"/>
  <c r="EX24" i="2"/>
  <c r="EP24" i="2"/>
  <c r="EA24" i="2"/>
  <c r="DO24" i="2"/>
  <c r="DL24" i="2"/>
  <c r="DK24" i="2"/>
  <c r="DC24" i="2"/>
  <c r="CW24" i="2"/>
  <c r="CT24" i="2"/>
  <c r="CK24" i="2"/>
  <c r="CC24" i="2"/>
  <c r="BY24" i="2"/>
  <c r="BQ24" i="2"/>
  <c r="BO24" i="2"/>
  <c r="BM24" i="2"/>
  <c r="BL24" i="2"/>
  <c r="BE24" i="2"/>
  <c r="BA24" i="2"/>
  <c r="AZ24" i="2"/>
  <c r="AS24" i="2"/>
  <c r="AC24" i="2"/>
  <c r="AB24" i="2"/>
  <c r="Q24" i="2"/>
  <c r="E24" i="2"/>
  <c r="D24" i="2"/>
  <c r="HA23" i="2"/>
  <c r="GZ23" i="2"/>
  <c r="GY23" i="2"/>
  <c r="GX23" i="2"/>
  <c r="GW23" i="2"/>
  <c r="GV23" i="2"/>
  <c r="GU23" i="2"/>
  <c r="GT23" i="2"/>
  <c r="GT24" i="2" s="1"/>
  <c r="GS23" i="2"/>
  <c r="GR23" i="2"/>
  <c r="GN23" i="2"/>
  <c r="GM23" i="2"/>
  <c r="GL23" i="2"/>
  <c r="GK23" i="2"/>
  <c r="GJ23" i="2"/>
  <c r="GI23" i="2"/>
  <c r="GH23" i="2"/>
  <c r="GH24" i="2" s="1"/>
  <c r="GG23" i="2"/>
  <c r="GF23" i="2"/>
  <c r="GE23" i="2"/>
  <c r="GD23" i="2"/>
  <c r="GC23" i="2"/>
  <c r="GC24" i="2" s="1"/>
  <c r="GB23" i="2"/>
  <c r="FX23" i="2"/>
  <c r="FX24" i="2" s="1"/>
  <c r="FV23" i="2"/>
  <c r="FV24" i="2" s="1"/>
  <c r="FU23" i="2"/>
  <c r="FR23" i="2"/>
  <c r="FR24" i="2" s="1"/>
  <c r="FQ23" i="2"/>
  <c r="FP23" i="2"/>
  <c r="FO23" i="2"/>
  <c r="FN23" i="2"/>
  <c r="FM23" i="2"/>
  <c r="FM24" i="2" s="1"/>
  <c r="FL23" i="2"/>
  <c r="FL24" i="2" s="1"/>
  <c r="FJ23" i="2"/>
  <c r="FJ24" i="2" s="1"/>
  <c r="FI23" i="2"/>
  <c r="FI24" i="2" s="1"/>
  <c r="FH23" i="2"/>
  <c r="FK23" i="2" s="1"/>
  <c r="FG23" i="2"/>
  <c r="FF23" i="2"/>
  <c r="FF24" i="2" s="1"/>
  <c r="FE23" i="2"/>
  <c r="FD23" i="2"/>
  <c r="FC23" i="2"/>
  <c r="EZ23" i="2"/>
  <c r="EZ24" i="2" s="1"/>
  <c r="EY23" i="2"/>
  <c r="EY24" i="2" s="1"/>
  <c r="EX23" i="2"/>
  <c r="EW23" i="2"/>
  <c r="EV23" i="2"/>
  <c r="EV24" i="2" s="1"/>
  <c r="EU23" i="2"/>
  <c r="ET23" i="2"/>
  <c r="ET24" i="2" s="1"/>
  <c r="ES23" i="2"/>
  <c r="ER23" i="2"/>
  <c r="EQ23" i="2"/>
  <c r="EP23" i="2"/>
  <c r="EO23" i="2"/>
  <c r="EO24" i="2" s="1"/>
  <c r="EN23" i="2"/>
  <c r="EM23" i="2"/>
  <c r="EM24" i="2" s="1"/>
  <c r="EK23" i="2"/>
  <c r="EK24" i="2" s="1"/>
  <c r="EJ23" i="2"/>
  <c r="EJ24" i="2" s="1"/>
  <c r="EI23" i="2"/>
  <c r="EH23" i="2"/>
  <c r="EH24" i="2" s="1"/>
  <c r="EG23" i="2"/>
  <c r="EF23" i="2"/>
  <c r="EF24" i="2" s="1"/>
  <c r="ED23" i="2"/>
  <c r="HW39" i="2" s="1"/>
  <c r="EA23" i="2"/>
  <c r="DZ23" i="2"/>
  <c r="DZ24" i="2" s="1"/>
  <c r="DY23" i="2"/>
  <c r="DY24" i="2" s="1"/>
  <c r="DX23" i="2"/>
  <c r="DX24" i="2" s="1"/>
  <c r="DW23" i="2"/>
  <c r="DW24" i="2" s="1"/>
  <c r="DV23" i="2"/>
  <c r="DV24" i="2" s="1"/>
  <c r="DT23" i="2"/>
  <c r="DS23" i="2"/>
  <c r="DR23" i="2"/>
  <c r="HS39" i="2" s="1"/>
  <c r="DN23" i="2"/>
  <c r="DN24" i="2" s="1"/>
  <c r="DL23" i="2"/>
  <c r="DK23" i="2"/>
  <c r="DI23" i="2"/>
  <c r="DG23" i="2"/>
  <c r="DF23" i="2"/>
  <c r="DF24" i="2" s="1"/>
  <c r="DD23" i="2"/>
  <c r="DD24" i="2" s="1"/>
  <c r="DC23" i="2"/>
  <c r="DB23" i="2"/>
  <c r="DB24" i="2" s="1"/>
  <c r="DA23" i="2"/>
  <c r="CY23" i="2"/>
  <c r="CY24" i="2" s="1"/>
  <c r="CV23" i="2"/>
  <c r="CU23" i="2"/>
  <c r="CT23" i="2"/>
  <c r="CS23" i="2"/>
  <c r="CS24" i="2" s="1"/>
  <c r="CR23" i="2"/>
  <c r="CQ23" i="2"/>
  <c r="CQ24" i="2" s="1"/>
  <c r="CP23" i="2"/>
  <c r="CN23" i="2"/>
  <c r="CN24" i="2" s="1"/>
  <c r="CL23" i="2"/>
  <c r="CL24" i="2" s="1"/>
  <c r="CK23" i="2"/>
  <c r="CJ23" i="2"/>
  <c r="CJ24" i="2" s="1"/>
  <c r="CI23" i="2"/>
  <c r="CG23" i="2"/>
  <c r="CG24" i="2" s="1"/>
  <c r="CF23" i="2"/>
  <c r="CH23" i="2" s="1"/>
  <c r="CE23" i="2"/>
  <c r="CE24" i="2" s="1"/>
  <c r="CC23" i="2"/>
  <c r="CA23" i="2"/>
  <c r="CD23" i="2" s="1"/>
  <c r="BY23" i="2"/>
  <c r="BX23" i="2"/>
  <c r="BW23" i="2"/>
  <c r="BV23" i="2"/>
  <c r="BV24" i="2" s="1"/>
  <c r="BU23" i="2"/>
  <c r="BT23" i="2"/>
  <c r="BQ23" i="2"/>
  <c r="BP23" i="2"/>
  <c r="BP24" i="2" s="1"/>
  <c r="BN23" i="2"/>
  <c r="BR23" i="2" s="1"/>
  <c r="BM23" i="2"/>
  <c r="BL23" i="2"/>
  <c r="BK23" i="2"/>
  <c r="BJ23" i="2"/>
  <c r="BI23" i="2"/>
  <c r="BH23" i="2"/>
  <c r="BE23" i="2"/>
  <c r="BD23" i="2"/>
  <c r="BD24" i="2" s="1"/>
  <c r="BC23" i="2"/>
  <c r="BA23" i="2"/>
  <c r="AZ23" i="2"/>
  <c r="AY23" i="2"/>
  <c r="AY24" i="2" s="1"/>
  <c r="AX23" i="2"/>
  <c r="AX24" i="2" s="1"/>
  <c r="AW23" i="2"/>
  <c r="AW24" i="2" s="1"/>
  <c r="AV23" i="2"/>
  <c r="AU23" i="2"/>
  <c r="AU24" i="2" s="1"/>
  <c r="AR23" i="2"/>
  <c r="AT23" i="2" s="1"/>
  <c r="AQ23" i="2"/>
  <c r="AM23" i="2"/>
  <c r="AM24" i="2" s="1"/>
  <c r="AL23" i="2"/>
  <c r="AJ23" i="2"/>
  <c r="AI23" i="2"/>
  <c r="AH23" i="2"/>
  <c r="AG23" i="2"/>
  <c r="AF23" i="2"/>
  <c r="HM54" i="2" s="1"/>
  <c r="AD23" i="2"/>
  <c r="AD24" i="2" s="1"/>
  <c r="AC23" i="2"/>
  <c r="AB23" i="2"/>
  <c r="AE23" i="2" s="1"/>
  <c r="AA23" i="2"/>
  <c r="Z23" i="2"/>
  <c r="Y23" i="2"/>
  <c r="Y24" i="2" s="1"/>
  <c r="W23" i="2"/>
  <c r="V23" i="2"/>
  <c r="U23" i="2"/>
  <c r="T23" i="2"/>
  <c r="S23" i="2"/>
  <c r="R23" i="2"/>
  <c r="R24" i="2" s="1"/>
  <c r="Q23" i="2"/>
  <c r="O23" i="2"/>
  <c r="O24" i="2" s="1"/>
  <c r="N23" i="2"/>
  <c r="K23" i="2"/>
  <c r="K24" i="2" s="1"/>
  <c r="J23" i="2"/>
  <c r="I23" i="2"/>
  <c r="H23" i="2"/>
  <c r="H24" i="2" s="1"/>
  <c r="G23" i="2"/>
  <c r="F23" i="2"/>
  <c r="F24" i="2" s="1"/>
  <c r="E23" i="2"/>
  <c r="D23" i="2"/>
  <c r="GZ22" i="2"/>
  <c r="GU22" i="2"/>
  <c r="GS22" i="2"/>
  <c r="GN22" i="2"/>
  <c r="GI22" i="2"/>
  <c r="GG22" i="2"/>
  <c r="GE22" i="2"/>
  <c r="GD22" i="2"/>
  <c r="GB22" i="2"/>
  <c r="FW22" i="2"/>
  <c r="FS22" i="2"/>
  <c r="FR22" i="2"/>
  <c r="FG22" i="2"/>
  <c r="FF22" i="2"/>
  <c r="EU22" i="2"/>
  <c r="ET22" i="2"/>
  <c r="EI22" i="2"/>
  <c r="EH22" i="2"/>
  <c r="DW22" i="2"/>
  <c r="DV22" i="2"/>
  <c r="DO22" i="2"/>
  <c r="DK22" i="2"/>
  <c r="DJ22" i="2"/>
  <c r="CW22" i="2"/>
  <c r="CQ22" i="2"/>
  <c r="CE22" i="2"/>
  <c r="CC22" i="2"/>
  <c r="CA22" i="2"/>
  <c r="BZ22" i="2"/>
  <c r="BQ22" i="2"/>
  <c r="BO22" i="2"/>
  <c r="BN22" i="2"/>
  <c r="BL22" i="2"/>
  <c r="BE22" i="2"/>
  <c r="BC22" i="2"/>
  <c r="BB22" i="2"/>
  <c r="BA22" i="2"/>
  <c r="AX22" i="2"/>
  <c r="AS22" i="2"/>
  <c r="AQ22" i="2"/>
  <c r="AD22" i="2"/>
  <c r="S22" i="2"/>
  <c r="R22" i="2"/>
  <c r="G22" i="2"/>
  <c r="F22" i="2"/>
  <c r="HA21" i="2"/>
  <c r="GZ21" i="2"/>
  <c r="GY21" i="2"/>
  <c r="GY22" i="2" s="1"/>
  <c r="GX21" i="2"/>
  <c r="GX22" i="2" s="1"/>
  <c r="GV21" i="2"/>
  <c r="GV22" i="2" s="1"/>
  <c r="GU21" i="2"/>
  <c r="GW21" i="2" s="1"/>
  <c r="GT21" i="2"/>
  <c r="GT22" i="2" s="1"/>
  <c r="GS21" i="2"/>
  <c r="GR21" i="2"/>
  <c r="GN21" i="2"/>
  <c r="GM21" i="2"/>
  <c r="GM22" i="2" s="1"/>
  <c r="GL21" i="2"/>
  <c r="GK21" i="2"/>
  <c r="GK22" i="2" s="1"/>
  <c r="GI21" i="2"/>
  <c r="GH21" i="2"/>
  <c r="GH22" i="2" s="1"/>
  <c r="GG21" i="2"/>
  <c r="GF21" i="2"/>
  <c r="GF22" i="2" s="1"/>
  <c r="GE21" i="2"/>
  <c r="GJ21" i="2" s="1"/>
  <c r="GD21" i="2"/>
  <c r="GC21" i="2"/>
  <c r="GB21" i="2"/>
  <c r="FZ21" i="2"/>
  <c r="FX21" i="2"/>
  <c r="FV21" i="2"/>
  <c r="FV22" i="2" s="1"/>
  <c r="FU21" i="2"/>
  <c r="FR21" i="2"/>
  <c r="FQ21" i="2"/>
  <c r="FP21" i="2"/>
  <c r="FO21" i="2"/>
  <c r="FO22" i="2" s="1"/>
  <c r="FN21" i="2"/>
  <c r="FM21" i="2"/>
  <c r="FM22" i="2" s="1"/>
  <c r="FL21" i="2"/>
  <c r="FK21" i="2"/>
  <c r="FJ21" i="2"/>
  <c r="FJ22" i="2" s="1"/>
  <c r="FI21" i="2"/>
  <c r="FH21" i="2"/>
  <c r="FH22" i="2" s="1"/>
  <c r="FG21" i="2"/>
  <c r="FF21" i="2"/>
  <c r="FE21" i="2"/>
  <c r="FC21" i="2"/>
  <c r="FC22" i="2" s="1"/>
  <c r="EZ21" i="2"/>
  <c r="EY21" i="2"/>
  <c r="EY22" i="2" s="1"/>
  <c r="EX21" i="2"/>
  <c r="EX22" i="2" s="1"/>
  <c r="EW21" i="2"/>
  <c r="EV21" i="2"/>
  <c r="EV22" i="2" s="1"/>
  <c r="EU21" i="2"/>
  <c r="ET21" i="2"/>
  <c r="ES21" i="2"/>
  <c r="ER21" i="2"/>
  <c r="EQ21" i="2"/>
  <c r="EP21" i="2"/>
  <c r="EO21" i="2"/>
  <c r="EO22" i="2" s="1"/>
  <c r="EN21" i="2"/>
  <c r="EM21" i="2"/>
  <c r="EM22" i="2" s="1"/>
  <c r="EL21" i="2"/>
  <c r="EK21" i="2"/>
  <c r="EJ21" i="2"/>
  <c r="EJ22" i="2" s="1"/>
  <c r="EI21" i="2"/>
  <c r="EH21" i="2"/>
  <c r="EG21" i="2"/>
  <c r="EF21" i="2"/>
  <c r="EE21" i="2"/>
  <c r="ED21" i="2"/>
  <c r="EA21" i="2"/>
  <c r="EA22" i="2" s="1"/>
  <c r="DZ21" i="2"/>
  <c r="DY21" i="2"/>
  <c r="DX21" i="2"/>
  <c r="DX22" i="2" s="1"/>
  <c r="DW21" i="2"/>
  <c r="DV21" i="2"/>
  <c r="DT21" i="2"/>
  <c r="DS21" i="2"/>
  <c r="DS22" i="2" s="1"/>
  <c r="DR21" i="2"/>
  <c r="DN21" i="2"/>
  <c r="DN22" i="2" s="1"/>
  <c r="DL21" i="2"/>
  <c r="DL22" i="2" s="1"/>
  <c r="DK21" i="2"/>
  <c r="DI21" i="2"/>
  <c r="DI22" i="2" s="1"/>
  <c r="DG21" i="2"/>
  <c r="DG22" i="2" s="1"/>
  <c r="DF21" i="2"/>
  <c r="DF22" i="2" s="1"/>
  <c r="DD21" i="2"/>
  <c r="DD22" i="2" s="1"/>
  <c r="DC21" i="2"/>
  <c r="DC22" i="2" s="1"/>
  <c r="DB21" i="2"/>
  <c r="DB22" i="2" s="1"/>
  <c r="DA21" i="2"/>
  <c r="DE21" i="2" s="1"/>
  <c r="CY21" i="2"/>
  <c r="CY22" i="2" s="1"/>
  <c r="CX21" i="2"/>
  <c r="CV21" i="2"/>
  <c r="CU21" i="2"/>
  <c r="CT21" i="2"/>
  <c r="CS21" i="2"/>
  <c r="CS22" i="2" s="1"/>
  <c r="CR21" i="2"/>
  <c r="CQ21" i="2"/>
  <c r="CP21" i="2"/>
  <c r="CP22" i="2" s="1"/>
  <c r="CN21" i="2"/>
  <c r="CN22" i="2" s="1"/>
  <c r="CL21" i="2"/>
  <c r="CL22" i="2" s="1"/>
  <c r="CK21" i="2"/>
  <c r="CK22" i="2" s="1"/>
  <c r="CJ21" i="2"/>
  <c r="CI21" i="2"/>
  <c r="CG21" i="2"/>
  <c r="CG22" i="2" s="1"/>
  <c r="CF21" i="2"/>
  <c r="CH21" i="2" s="1"/>
  <c r="CE21" i="2"/>
  <c r="CD21" i="2"/>
  <c r="CC21" i="2"/>
  <c r="CA21" i="2"/>
  <c r="BY21" i="2"/>
  <c r="BY22" i="2" s="1"/>
  <c r="BX21" i="2"/>
  <c r="BW21" i="2"/>
  <c r="BW22" i="2" s="1"/>
  <c r="BV21" i="2"/>
  <c r="BU21" i="2"/>
  <c r="BU22" i="2" s="1"/>
  <c r="BT21" i="2"/>
  <c r="BQ21" i="2"/>
  <c r="BP21" i="2"/>
  <c r="BR21" i="2" s="1"/>
  <c r="BN21" i="2"/>
  <c r="BM21" i="2"/>
  <c r="BM22" i="2" s="1"/>
  <c r="BL21" i="2"/>
  <c r="BK21" i="2"/>
  <c r="BJ21" i="2"/>
  <c r="BI21" i="2"/>
  <c r="BI22" i="2" s="1"/>
  <c r="BH21" i="2"/>
  <c r="BS21" i="2" s="1"/>
  <c r="BE21" i="2"/>
  <c r="BD21" i="2"/>
  <c r="BD22" i="2" s="1"/>
  <c r="BC21" i="2"/>
  <c r="AZ21" i="2"/>
  <c r="AY21" i="2"/>
  <c r="AY22" i="2" s="1"/>
  <c r="AW21" i="2"/>
  <c r="AW22" i="2" s="1"/>
  <c r="AV21" i="2"/>
  <c r="AU21" i="2"/>
  <c r="AU22" i="2" s="1"/>
  <c r="AR21" i="2"/>
  <c r="AT21" i="2" s="1"/>
  <c r="AT22" i="2" s="1"/>
  <c r="AQ21" i="2"/>
  <c r="AM21" i="2"/>
  <c r="AM22" i="2" s="1"/>
  <c r="AL21" i="2"/>
  <c r="AJ21" i="2"/>
  <c r="AI21" i="2"/>
  <c r="AH21" i="2"/>
  <c r="AG21" i="2"/>
  <c r="AF21" i="2"/>
  <c r="AF22" i="2" s="1"/>
  <c r="AD21" i="2"/>
  <c r="AC21" i="2"/>
  <c r="AC22" i="2" s="1"/>
  <c r="AB21" i="2"/>
  <c r="AE21" i="2" s="1"/>
  <c r="AA21" i="2"/>
  <c r="Z21" i="2"/>
  <c r="Y21" i="2"/>
  <c r="Y22" i="2" s="1"/>
  <c r="W21" i="2"/>
  <c r="W22" i="2" s="1"/>
  <c r="V21" i="2"/>
  <c r="U21" i="2"/>
  <c r="T21" i="2"/>
  <c r="S21" i="2"/>
  <c r="R21" i="2"/>
  <c r="Q21" i="2"/>
  <c r="Q22" i="2" s="1"/>
  <c r="O21" i="2"/>
  <c r="O22" i="2" s="1"/>
  <c r="N21" i="2"/>
  <c r="K21" i="2"/>
  <c r="J21" i="2"/>
  <c r="I21" i="2"/>
  <c r="H21" i="2"/>
  <c r="H22" i="2" s="1"/>
  <c r="G21" i="2"/>
  <c r="F21" i="2"/>
  <c r="E21" i="2"/>
  <c r="E22" i="2" s="1"/>
  <c r="D21" i="2"/>
  <c r="HB20" i="2"/>
  <c r="HA20" i="2"/>
  <c r="GZ20" i="2"/>
  <c r="GY20" i="2"/>
  <c r="GX20" i="2"/>
  <c r="GW20" i="2"/>
  <c r="GV20" i="2"/>
  <c r="GU20" i="2"/>
  <c r="GT20" i="2"/>
  <c r="GS20" i="2"/>
  <c r="GR20" i="2"/>
  <c r="GP20" i="2"/>
  <c r="GO20" i="2"/>
  <c r="GN20" i="2"/>
  <c r="GM20" i="2"/>
  <c r="GL20" i="2"/>
  <c r="GK20" i="2"/>
  <c r="GI20" i="2"/>
  <c r="GH20" i="2"/>
  <c r="GG20" i="2"/>
  <c r="GF20" i="2"/>
  <c r="GE20" i="2"/>
  <c r="GJ20" i="2" s="1"/>
  <c r="GD20" i="2"/>
  <c r="GC20" i="2"/>
  <c r="GQ20" i="2" s="1"/>
  <c r="GB20" i="2"/>
  <c r="FX20" i="2"/>
  <c r="FV20" i="2"/>
  <c r="FU20" i="2"/>
  <c r="FR20" i="2"/>
  <c r="FQ20" i="2"/>
  <c r="FP20" i="2"/>
  <c r="FO20" i="2"/>
  <c r="FN20" i="2"/>
  <c r="FM20" i="2"/>
  <c r="FZ20" i="2" s="1"/>
  <c r="FL20" i="2"/>
  <c r="FJ20" i="2"/>
  <c r="FI20" i="2"/>
  <c r="FH20" i="2"/>
  <c r="FG20" i="2"/>
  <c r="FF20" i="2"/>
  <c r="FK20" i="2" s="1"/>
  <c r="GA20" i="2" s="1"/>
  <c r="FE20" i="2"/>
  <c r="FD20" i="2"/>
  <c r="FC20" i="2"/>
  <c r="HG20" i="2" s="1"/>
  <c r="EZ20" i="2"/>
  <c r="EY20" i="2"/>
  <c r="EX20" i="2"/>
  <c r="EW20" i="2"/>
  <c r="EV20" i="2"/>
  <c r="EU20" i="2"/>
  <c r="ET20" i="2"/>
  <c r="ES20" i="2"/>
  <c r="ER20" i="2"/>
  <c r="EQ20" i="2"/>
  <c r="EP20" i="2"/>
  <c r="EO20" i="2"/>
  <c r="FA20" i="2" s="1"/>
  <c r="EN20" i="2"/>
  <c r="EM20" i="2"/>
  <c r="EK20" i="2"/>
  <c r="EJ20" i="2"/>
  <c r="EI20" i="2"/>
  <c r="EH20" i="2"/>
  <c r="EL20" i="2" s="1"/>
  <c r="EG20" i="2"/>
  <c r="EF20" i="2"/>
  <c r="ED20" i="2"/>
  <c r="EE20" i="2" s="1"/>
  <c r="EC20" i="2"/>
  <c r="EA20" i="2"/>
  <c r="DZ20" i="2"/>
  <c r="EB20" i="2" s="1"/>
  <c r="DY20" i="2"/>
  <c r="DX20" i="2"/>
  <c r="DW20" i="2"/>
  <c r="DV20" i="2"/>
  <c r="DT20" i="2"/>
  <c r="DS20" i="2"/>
  <c r="DU20" i="2" s="1"/>
  <c r="DR20" i="2"/>
  <c r="DN20" i="2"/>
  <c r="DL20" i="2"/>
  <c r="DK20" i="2"/>
  <c r="DI20" i="2"/>
  <c r="DP20" i="2" s="1"/>
  <c r="DG20" i="2"/>
  <c r="DF20" i="2"/>
  <c r="DD20" i="2"/>
  <c r="DC20" i="2"/>
  <c r="DB20" i="2"/>
  <c r="DA20" i="2"/>
  <c r="CY20" i="2"/>
  <c r="CV20" i="2"/>
  <c r="CU20" i="2"/>
  <c r="CX20" i="2" s="1"/>
  <c r="CT20" i="2"/>
  <c r="CS20" i="2"/>
  <c r="CR20" i="2"/>
  <c r="CQ20" i="2"/>
  <c r="CP20" i="2"/>
  <c r="CO20" i="2"/>
  <c r="CN20" i="2"/>
  <c r="CL20" i="2"/>
  <c r="CK20" i="2"/>
  <c r="CJ20" i="2"/>
  <c r="CI20" i="2"/>
  <c r="CM20" i="2" s="1"/>
  <c r="CG20" i="2"/>
  <c r="CH20" i="2" s="1"/>
  <c r="CF20" i="2"/>
  <c r="CE20" i="2"/>
  <c r="CC20" i="2"/>
  <c r="CA20" i="2"/>
  <c r="CD20" i="2" s="1"/>
  <c r="BY20" i="2"/>
  <c r="BX20" i="2"/>
  <c r="BW20" i="2"/>
  <c r="BV20" i="2"/>
  <c r="BU20" i="2"/>
  <c r="BT20" i="2"/>
  <c r="BQ20" i="2"/>
  <c r="BP20" i="2"/>
  <c r="BN20" i="2"/>
  <c r="BR20" i="2" s="1"/>
  <c r="BM20" i="2"/>
  <c r="BL20" i="2"/>
  <c r="BK20" i="2"/>
  <c r="BJ20" i="2"/>
  <c r="BI20" i="2"/>
  <c r="BH20" i="2"/>
  <c r="BE20" i="2"/>
  <c r="BD20" i="2"/>
  <c r="BC20" i="2"/>
  <c r="AZ20" i="2"/>
  <c r="AY20" i="2"/>
  <c r="BF20" i="2" s="1"/>
  <c r="AW20" i="2"/>
  <c r="AV20" i="2"/>
  <c r="AU20" i="2"/>
  <c r="AT20" i="2"/>
  <c r="AR20" i="2"/>
  <c r="AQ20" i="2"/>
  <c r="AM20" i="2"/>
  <c r="AL20" i="2"/>
  <c r="AN20" i="2" s="1"/>
  <c r="AK20" i="2"/>
  <c r="AJ20" i="2"/>
  <c r="AI20" i="2"/>
  <c r="AH20" i="2"/>
  <c r="AG20" i="2"/>
  <c r="AF20" i="2"/>
  <c r="AD20" i="2"/>
  <c r="AC20" i="2"/>
  <c r="AB20" i="2"/>
  <c r="AE20" i="2" s="1"/>
  <c r="Z20" i="2"/>
  <c r="Y20" i="2"/>
  <c r="W20" i="2"/>
  <c r="V20" i="2"/>
  <c r="X20" i="2" s="1"/>
  <c r="U20" i="2"/>
  <c r="S20" i="2"/>
  <c r="R20" i="2"/>
  <c r="T20" i="2" s="1"/>
  <c r="Q20" i="2"/>
  <c r="O20" i="2"/>
  <c r="N20" i="2"/>
  <c r="K20" i="2"/>
  <c r="J20" i="2"/>
  <c r="L20" i="2" s="1"/>
  <c r="M20" i="2" s="1"/>
  <c r="I20" i="2"/>
  <c r="H20" i="2"/>
  <c r="G20" i="2"/>
  <c r="F20" i="2"/>
  <c r="E20" i="2"/>
  <c r="D20" i="2"/>
  <c r="GX19" i="2"/>
  <c r="GT19" i="2"/>
  <c r="GS19" i="2"/>
  <c r="GL19" i="2"/>
  <c r="GH19" i="2"/>
  <c r="GG19" i="2"/>
  <c r="FX19" i="2"/>
  <c r="FW19" i="2"/>
  <c r="FV19" i="2"/>
  <c r="FU19" i="2"/>
  <c r="FN19" i="2"/>
  <c r="FL19" i="2"/>
  <c r="FJ19" i="2"/>
  <c r="FI19" i="2"/>
  <c r="EZ19" i="2"/>
  <c r="EX19" i="2"/>
  <c r="EP19" i="2"/>
  <c r="EN19" i="2"/>
  <c r="EK19" i="2"/>
  <c r="ED19" i="2"/>
  <c r="DZ19" i="2"/>
  <c r="DY19" i="2"/>
  <c r="DR19" i="2"/>
  <c r="DN19" i="2"/>
  <c r="DM19" i="2"/>
  <c r="DG19" i="2"/>
  <c r="DB19" i="2"/>
  <c r="DA19" i="2"/>
  <c r="CW19" i="2"/>
  <c r="CT19" i="2"/>
  <c r="CR19" i="2"/>
  <c r="CF19" i="2"/>
  <c r="CC19" i="2"/>
  <c r="BV19" i="2"/>
  <c r="BT19" i="2"/>
  <c r="BO19" i="2"/>
  <c r="BE19" i="2"/>
  <c r="BA19" i="2"/>
  <c r="AX19" i="2"/>
  <c r="AS19" i="2"/>
  <c r="AQ19" i="2"/>
  <c r="AL19" i="2"/>
  <c r="AH19" i="2"/>
  <c r="AG19" i="2"/>
  <c r="Z19" i="2"/>
  <c r="V19" i="2"/>
  <c r="U19" i="2"/>
  <c r="S19" i="2"/>
  <c r="N19" i="2"/>
  <c r="J19" i="2"/>
  <c r="I19" i="2"/>
  <c r="G19" i="2"/>
  <c r="HA18" i="2"/>
  <c r="HA19" i="2" s="1"/>
  <c r="GZ18" i="2"/>
  <c r="GZ58" i="2" s="1"/>
  <c r="GY18" i="2"/>
  <c r="GY19" i="2" s="1"/>
  <c r="GX18" i="2"/>
  <c r="GV18" i="2"/>
  <c r="GV58" i="2" s="1"/>
  <c r="GU18" i="2"/>
  <c r="GU19" i="2" s="1"/>
  <c r="GT18" i="2"/>
  <c r="GS18" i="2"/>
  <c r="GR18" i="2"/>
  <c r="GP18" i="2"/>
  <c r="GP19" i="2" s="1"/>
  <c r="GO18" i="2"/>
  <c r="GO19" i="2" s="1"/>
  <c r="GN18" i="2"/>
  <c r="GN58" i="2" s="1"/>
  <c r="GM18" i="2"/>
  <c r="GM19" i="2" s="1"/>
  <c r="GL18" i="2"/>
  <c r="GK18" i="2"/>
  <c r="GK58" i="2" s="1"/>
  <c r="GI18" i="2"/>
  <c r="GI19" i="2" s="1"/>
  <c r="GH18" i="2"/>
  <c r="GG18" i="2"/>
  <c r="GF18" i="2"/>
  <c r="GE18" i="2"/>
  <c r="GE58" i="2" s="1"/>
  <c r="GD18" i="2"/>
  <c r="GC18" i="2"/>
  <c r="GB18" i="2"/>
  <c r="GB58" i="2" s="1"/>
  <c r="FY18" i="2"/>
  <c r="FY58" i="2" s="1"/>
  <c r="FX18" i="2"/>
  <c r="FX22" i="2" s="1"/>
  <c r="FV18" i="2"/>
  <c r="FU18" i="2"/>
  <c r="FU22" i="2" s="1"/>
  <c r="FT18" i="2"/>
  <c r="FT22" i="2" s="1"/>
  <c r="FS18" i="2"/>
  <c r="FS58" i="2" s="1"/>
  <c r="FR18" i="2"/>
  <c r="FR58" i="2" s="1"/>
  <c r="FQ18" i="2"/>
  <c r="FQ19" i="2" s="1"/>
  <c r="FP18" i="2"/>
  <c r="FO18" i="2"/>
  <c r="FO58" i="2" s="1"/>
  <c r="FN18" i="2"/>
  <c r="FN22" i="2" s="1"/>
  <c r="FM18" i="2"/>
  <c r="FM19" i="2" s="1"/>
  <c r="FL18" i="2"/>
  <c r="FL58" i="2" s="1"/>
  <c r="FJ18" i="2"/>
  <c r="FJ58" i="2" s="1"/>
  <c r="FI18" i="2"/>
  <c r="FI22" i="2" s="1"/>
  <c r="FH18" i="2"/>
  <c r="FH19" i="2" s="1"/>
  <c r="FG18" i="2"/>
  <c r="FG58" i="2" s="1"/>
  <c r="FF18" i="2"/>
  <c r="FF19" i="2" s="1"/>
  <c r="FE18" i="2"/>
  <c r="FD18" i="2"/>
  <c r="FC18" i="2"/>
  <c r="FC58" i="2" s="1"/>
  <c r="EZ18" i="2"/>
  <c r="EZ58" i="2" s="1"/>
  <c r="EY18" i="2"/>
  <c r="EY19" i="2" s="1"/>
  <c r="EX18" i="2"/>
  <c r="EV18" i="2"/>
  <c r="EV19" i="2" s="1"/>
  <c r="EU18" i="2"/>
  <c r="EU19" i="2" s="1"/>
  <c r="ET18" i="2"/>
  <c r="ET19" i="2" s="1"/>
  <c r="ES18" i="2"/>
  <c r="EP18" i="2"/>
  <c r="EP58" i="2" s="1"/>
  <c r="EO18" i="2"/>
  <c r="EO58" i="2" s="1"/>
  <c r="EN18" i="2"/>
  <c r="EN24" i="2" s="1"/>
  <c r="EM18" i="2"/>
  <c r="EM19" i="2" s="1"/>
  <c r="EK18" i="2"/>
  <c r="EK22" i="2" s="1"/>
  <c r="EJ18" i="2"/>
  <c r="EJ19" i="2" s="1"/>
  <c r="EI18" i="2"/>
  <c r="EI58" i="2" s="1"/>
  <c r="EH18" i="2"/>
  <c r="EH19" i="2" s="1"/>
  <c r="EG18" i="2"/>
  <c r="EF18" i="2"/>
  <c r="ED18" i="2"/>
  <c r="ED58" i="2" s="1"/>
  <c r="EA18" i="2"/>
  <c r="EA19" i="2" s="1"/>
  <c r="DZ18" i="2"/>
  <c r="EB18" i="2" s="1"/>
  <c r="DY18" i="2"/>
  <c r="DY22" i="2" s="1"/>
  <c r="DX18" i="2"/>
  <c r="DX19" i="2" s="1"/>
  <c r="DW18" i="2"/>
  <c r="DW19" i="2" s="1"/>
  <c r="DV18" i="2"/>
  <c r="DV19" i="2" s="1"/>
  <c r="DT18" i="2"/>
  <c r="DS18" i="2"/>
  <c r="DS58" i="2" s="1"/>
  <c r="DR18" i="2"/>
  <c r="DR58" i="2" s="1"/>
  <c r="DO18" i="2"/>
  <c r="DO58" i="2" s="1"/>
  <c r="DN18" i="2"/>
  <c r="DM18" i="2"/>
  <c r="DM22" i="2" s="1"/>
  <c r="DL18" i="2"/>
  <c r="DL19" i="2" s="1"/>
  <c r="DK18" i="2"/>
  <c r="DK58" i="2" s="1"/>
  <c r="DJ18" i="2"/>
  <c r="DJ58" i="2" s="1"/>
  <c r="DI18" i="2"/>
  <c r="DI19" i="2" s="1"/>
  <c r="DH18" i="2"/>
  <c r="DG18" i="2"/>
  <c r="DF18" i="2"/>
  <c r="DF58" i="2" s="1"/>
  <c r="DD18" i="2"/>
  <c r="DD58" i="2" s="1"/>
  <c r="DC18" i="2"/>
  <c r="DC19" i="2" s="1"/>
  <c r="DB18" i="2"/>
  <c r="DA18" i="2"/>
  <c r="DE18" i="2" s="1"/>
  <c r="CY18" i="2"/>
  <c r="CY58" i="2" s="1"/>
  <c r="CV18" i="2"/>
  <c r="CU18" i="2"/>
  <c r="CT18" i="2"/>
  <c r="CT22" i="2" s="1"/>
  <c r="CS18" i="2"/>
  <c r="CS58" i="2" s="1"/>
  <c r="CR18" i="2"/>
  <c r="CR58" i="2" s="1"/>
  <c r="CQ18" i="2"/>
  <c r="CQ58" i="2" s="1"/>
  <c r="CP18" i="2"/>
  <c r="CP24" i="2" s="1"/>
  <c r="CN18" i="2"/>
  <c r="CN19" i="2" s="1"/>
  <c r="CL18" i="2"/>
  <c r="CL58" i="2" s="1"/>
  <c r="CK18" i="2"/>
  <c r="CJ18" i="2"/>
  <c r="CI18" i="2"/>
  <c r="CG18" i="2"/>
  <c r="CG58" i="2" s="1"/>
  <c r="CF18" i="2"/>
  <c r="CF24" i="2" s="1"/>
  <c r="CE18" i="2"/>
  <c r="CE58" i="2" s="1"/>
  <c r="CC18" i="2"/>
  <c r="CB18" i="2"/>
  <c r="CB58" i="2" s="1"/>
  <c r="CA18" i="2"/>
  <c r="BZ18" i="2"/>
  <c r="BZ58" i="2" s="1"/>
  <c r="BY18" i="2"/>
  <c r="CD18" i="2" s="1"/>
  <c r="CD19" i="2" s="1"/>
  <c r="BX18" i="2"/>
  <c r="BW18" i="2"/>
  <c r="BW19" i="2" s="1"/>
  <c r="BV18" i="2"/>
  <c r="BV22" i="2" s="1"/>
  <c r="BU18" i="2"/>
  <c r="BU58" i="2" s="1"/>
  <c r="BT18" i="2"/>
  <c r="BT58" i="2" s="1"/>
  <c r="BQ18" i="2"/>
  <c r="BP18" i="2"/>
  <c r="BN18" i="2"/>
  <c r="BN58" i="2" s="1"/>
  <c r="BM18" i="2"/>
  <c r="BM19" i="2" s="1"/>
  <c r="BL18" i="2"/>
  <c r="BL58" i="2" s="1"/>
  <c r="BK18" i="2"/>
  <c r="BJ18" i="2"/>
  <c r="BI18" i="2"/>
  <c r="BI58" i="2" s="1"/>
  <c r="BH18" i="2"/>
  <c r="BE18" i="2"/>
  <c r="BD18" i="2"/>
  <c r="BD19" i="2" s="1"/>
  <c r="BC18" i="2"/>
  <c r="BC58" i="2" s="1"/>
  <c r="BB18" i="2"/>
  <c r="BB58" i="2" s="1"/>
  <c r="AZ18" i="2"/>
  <c r="AZ58" i="2" s="1"/>
  <c r="AY18" i="2"/>
  <c r="AW18" i="2"/>
  <c r="AV18" i="2"/>
  <c r="AU18" i="2"/>
  <c r="AU19" i="2" s="1"/>
  <c r="AT18" i="2"/>
  <c r="AR18" i="2"/>
  <c r="AR19" i="2" s="1"/>
  <c r="AQ18" i="2"/>
  <c r="AQ58" i="2" s="1"/>
  <c r="AN18" i="2"/>
  <c r="AN58" i="2" s="1"/>
  <c r="AM18" i="2"/>
  <c r="AM58" i="2" s="1"/>
  <c r="AL18" i="2"/>
  <c r="AL58" i="2" s="1"/>
  <c r="AJ18" i="2"/>
  <c r="AI18" i="2"/>
  <c r="AH18" i="2"/>
  <c r="AG18" i="2"/>
  <c r="AG24" i="2" s="1"/>
  <c r="AF18" i="2"/>
  <c r="AF19" i="2" s="1"/>
  <c r="AD18" i="2"/>
  <c r="AD58" i="2" s="1"/>
  <c r="AC18" i="2"/>
  <c r="AC19" i="2" s="1"/>
  <c r="AB18" i="2"/>
  <c r="AB58" i="2" s="1"/>
  <c r="Z18" i="2"/>
  <c r="Z58" i="2" s="1"/>
  <c r="Y18" i="2"/>
  <c r="Y19" i="2" s="1"/>
  <c r="W18" i="2"/>
  <c r="W19" i="2" s="1"/>
  <c r="V18" i="2"/>
  <c r="U18" i="2"/>
  <c r="U24" i="2" s="1"/>
  <c r="S18" i="2"/>
  <c r="S58" i="2" s="1"/>
  <c r="R18" i="2"/>
  <c r="R19" i="2" s="1"/>
  <c r="Q18" i="2"/>
  <c r="Q19" i="2" s="1"/>
  <c r="P18" i="2"/>
  <c r="O18" i="2"/>
  <c r="O58" i="2" s="1"/>
  <c r="N18" i="2"/>
  <c r="N58" i="2" s="1"/>
  <c r="L18" i="2"/>
  <c r="L19" i="2" s="1"/>
  <c r="K18" i="2"/>
  <c r="K19" i="2" s="1"/>
  <c r="J18" i="2"/>
  <c r="I18" i="2"/>
  <c r="I24" i="2" s="1"/>
  <c r="H18" i="2"/>
  <c r="H19" i="2" s="1"/>
  <c r="G18" i="2"/>
  <c r="G58" i="2" s="1"/>
  <c r="F18" i="2"/>
  <c r="F58" i="2" s="1"/>
  <c r="E18" i="2"/>
  <c r="E19" i="2" s="1"/>
  <c r="D18" i="2"/>
  <c r="D58" i="2" s="1"/>
  <c r="HA17" i="2"/>
  <c r="GZ17" i="2"/>
  <c r="GY17" i="2"/>
  <c r="GX17" i="2"/>
  <c r="GV17" i="2"/>
  <c r="GW17" i="2" s="1"/>
  <c r="GU17" i="2"/>
  <c r="GT17" i="2"/>
  <c r="GS17" i="2"/>
  <c r="GR17" i="2"/>
  <c r="GO17" i="2"/>
  <c r="GN17" i="2"/>
  <c r="GM17" i="2"/>
  <c r="GL17" i="2"/>
  <c r="GK17" i="2"/>
  <c r="GI17" i="2"/>
  <c r="GH17" i="2"/>
  <c r="GG17" i="2"/>
  <c r="GF17" i="2"/>
  <c r="GE17" i="2"/>
  <c r="GD17" i="2"/>
  <c r="GP17" i="2" s="1"/>
  <c r="GC17" i="2"/>
  <c r="GB17" i="2"/>
  <c r="FX17" i="2"/>
  <c r="FV17" i="2"/>
  <c r="FU17" i="2"/>
  <c r="FR17" i="2"/>
  <c r="FQ17" i="2"/>
  <c r="FP17" i="2"/>
  <c r="FO17" i="2"/>
  <c r="FO19" i="2" s="1"/>
  <c r="FN17" i="2"/>
  <c r="FM17" i="2"/>
  <c r="FL17" i="2"/>
  <c r="FJ17" i="2"/>
  <c r="FI17" i="2"/>
  <c r="FH17" i="2"/>
  <c r="FG17" i="2"/>
  <c r="FF17" i="2"/>
  <c r="FK17" i="2" s="1"/>
  <c r="FE17" i="2"/>
  <c r="FC17" i="2"/>
  <c r="EZ17" i="2"/>
  <c r="EY17" i="2"/>
  <c r="EX17" i="2"/>
  <c r="EW17" i="2"/>
  <c r="EV17" i="2"/>
  <c r="EU17" i="2"/>
  <c r="ET17" i="2"/>
  <c r="ES17" i="2"/>
  <c r="ER17" i="2"/>
  <c r="EQ17" i="2"/>
  <c r="EP17" i="2"/>
  <c r="EO17" i="2"/>
  <c r="FA17" i="2" s="1"/>
  <c r="EN17" i="2"/>
  <c r="EM17" i="2"/>
  <c r="EK17" i="2"/>
  <c r="EJ17" i="2"/>
  <c r="EI17" i="2"/>
  <c r="EH17" i="2"/>
  <c r="EL17" i="2" s="1"/>
  <c r="EG17" i="2"/>
  <c r="EF17" i="2"/>
  <c r="FB17" i="2" s="1"/>
  <c r="HY22" i="2" s="1"/>
  <c r="HY8" i="2" s="1"/>
  <c r="EE17" i="2"/>
  <c r="ED17" i="2"/>
  <c r="HW37" i="2" s="1"/>
  <c r="EA17" i="2"/>
  <c r="DZ17" i="2"/>
  <c r="EB17" i="2" s="1"/>
  <c r="DY17" i="2"/>
  <c r="DX17" i="2"/>
  <c r="DW17" i="2"/>
  <c r="DV17" i="2"/>
  <c r="DT17" i="2"/>
  <c r="DS17" i="2"/>
  <c r="DR17" i="2"/>
  <c r="HS37" i="2" s="1"/>
  <c r="DN17" i="2"/>
  <c r="DL17" i="2"/>
  <c r="DK17" i="2"/>
  <c r="DI17" i="2"/>
  <c r="DP17" i="2" s="1"/>
  <c r="DG17" i="2"/>
  <c r="DF17" i="2"/>
  <c r="DF19" i="2" s="1"/>
  <c r="DD17" i="2"/>
  <c r="DD19" i="2" s="1"/>
  <c r="DC17" i="2"/>
  <c r="DB17" i="2"/>
  <c r="DA17" i="2"/>
  <c r="CY17" i="2"/>
  <c r="CV17" i="2"/>
  <c r="CU17" i="2"/>
  <c r="CX17" i="2" s="1"/>
  <c r="CT17" i="2"/>
  <c r="CR17" i="2"/>
  <c r="CQ17" i="2"/>
  <c r="CS17" i="2" s="1"/>
  <c r="CP17" i="2"/>
  <c r="CN17" i="2"/>
  <c r="CL17" i="2"/>
  <c r="CK17" i="2"/>
  <c r="CK19" i="2" s="1"/>
  <c r="CJ17" i="2"/>
  <c r="CI17" i="2"/>
  <c r="CM17" i="2" s="1"/>
  <c r="CG17" i="2"/>
  <c r="CF17" i="2"/>
  <c r="CH17" i="2" s="1"/>
  <c r="CE17" i="2"/>
  <c r="CD17" i="2"/>
  <c r="CC17" i="2"/>
  <c r="CA17" i="2"/>
  <c r="CA19" i="2" s="1"/>
  <c r="BY17" i="2"/>
  <c r="BY19" i="2" s="1"/>
  <c r="BX17" i="2"/>
  <c r="BW17" i="2"/>
  <c r="BV17" i="2"/>
  <c r="BU17" i="2"/>
  <c r="BT17" i="2"/>
  <c r="BQ17" i="2"/>
  <c r="BQ19" i="2" s="1"/>
  <c r="BP17" i="2"/>
  <c r="BR17" i="2" s="1"/>
  <c r="BN17" i="2"/>
  <c r="BM17" i="2"/>
  <c r="BL17" i="2"/>
  <c r="BK17" i="2"/>
  <c r="BJ17" i="2"/>
  <c r="BI17" i="2"/>
  <c r="HN37" i="2" s="1"/>
  <c r="BH17" i="2"/>
  <c r="BE17" i="2"/>
  <c r="BD17" i="2"/>
  <c r="BC17" i="2"/>
  <c r="BF17" i="2" s="1"/>
  <c r="AZ17" i="2"/>
  <c r="AY17" i="2"/>
  <c r="AY19" i="2" s="1"/>
  <c r="AW17" i="2"/>
  <c r="AV17" i="2"/>
  <c r="AU17" i="2"/>
  <c r="AR17" i="2"/>
  <c r="AT17" i="2" s="1"/>
  <c r="AT19" i="2" s="1"/>
  <c r="AQ17" i="2"/>
  <c r="BG17" i="2" s="1"/>
  <c r="HO22" i="2" s="1"/>
  <c r="HO8" i="2" s="1"/>
  <c r="AM17" i="2"/>
  <c r="AM19" i="2" s="1"/>
  <c r="AL17" i="2"/>
  <c r="AK17" i="2"/>
  <c r="AJ17" i="2"/>
  <c r="AI17" i="2"/>
  <c r="HM22" i="2" s="1"/>
  <c r="AH17" i="2"/>
  <c r="AG17" i="2"/>
  <c r="AF17" i="2"/>
  <c r="HM52" i="2" s="1"/>
  <c r="AD17" i="2"/>
  <c r="AC17" i="2"/>
  <c r="AB17" i="2"/>
  <c r="AE17" i="2" s="1"/>
  <c r="AA17" i="2"/>
  <c r="Z17" i="2"/>
  <c r="Y17" i="2"/>
  <c r="W17" i="2"/>
  <c r="V17" i="2"/>
  <c r="X17" i="2" s="1"/>
  <c r="U17" i="2"/>
  <c r="T17" i="2"/>
  <c r="S17" i="2"/>
  <c r="R17" i="2"/>
  <c r="Q17" i="2"/>
  <c r="O17" i="2"/>
  <c r="N17" i="2"/>
  <c r="K17" i="2"/>
  <c r="J17" i="2"/>
  <c r="L17" i="2" s="1"/>
  <c r="I17" i="2"/>
  <c r="H17" i="2"/>
  <c r="G17" i="2"/>
  <c r="F17" i="2"/>
  <c r="E17" i="2"/>
  <c r="D17" i="2"/>
  <c r="M17" i="2" s="1"/>
  <c r="HL22" i="2" s="1"/>
  <c r="HA16" i="2"/>
  <c r="GZ16" i="2"/>
  <c r="GY16" i="2"/>
  <c r="GX16" i="2"/>
  <c r="GV16" i="2"/>
  <c r="GU16" i="2"/>
  <c r="GW16" i="2" s="1"/>
  <c r="GT16" i="2"/>
  <c r="GS16" i="2"/>
  <c r="GR16" i="2"/>
  <c r="HB16" i="2" s="1"/>
  <c r="GN16" i="2"/>
  <c r="GM16" i="2"/>
  <c r="GL16" i="2"/>
  <c r="GK16" i="2"/>
  <c r="GO16" i="2" s="1"/>
  <c r="GI16" i="2"/>
  <c r="GH16" i="2"/>
  <c r="GG16" i="2"/>
  <c r="GF16" i="2"/>
  <c r="GE16" i="2"/>
  <c r="GD16" i="2"/>
  <c r="GP16" i="2" s="1"/>
  <c r="GC16" i="2"/>
  <c r="GB16" i="2"/>
  <c r="FX16" i="2"/>
  <c r="FV16" i="2"/>
  <c r="FU16" i="2"/>
  <c r="FR16" i="2"/>
  <c r="FQ16" i="2"/>
  <c r="FP16" i="2"/>
  <c r="FO16" i="2"/>
  <c r="FN16" i="2"/>
  <c r="FM16" i="2"/>
  <c r="FL16" i="2"/>
  <c r="FZ16" i="2" s="1"/>
  <c r="FJ16" i="2"/>
  <c r="FI16" i="2"/>
  <c r="FH16" i="2"/>
  <c r="FG16" i="2"/>
  <c r="FF16" i="2"/>
  <c r="FE16" i="2"/>
  <c r="FD16" i="2"/>
  <c r="FC16" i="2"/>
  <c r="HG16" i="2" s="1"/>
  <c r="EZ16" i="2"/>
  <c r="EY16" i="2"/>
  <c r="EX16" i="2"/>
  <c r="EW16" i="2"/>
  <c r="EV16" i="2"/>
  <c r="EU16" i="2"/>
  <c r="ET16" i="2"/>
  <c r="ES16" i="2"/>
  <c r="ER16" i="2"/>
  <c r="EQ16" i="2"/>
  <c r="EP16" i="2"/>
  <c r="EO16" i="2"/>
  <c r="EN16" i="2"/>
  <c r="EM16" i="2"/>
  <c r="EK16" i="2"/>
  <c r="EJ16" i="2"/>
  <c r="EI16" i="2"/>
  <c r="EH16" i="2"/>
  <c r="EG16" i="2"/>
  <c r="EF16" i="2"/>
  <c r="ED16" i="2"/>
  <c r="EE16" i="2" s="1"/>
  <c r="EA16" i="2"/>
  <c r="EB16" i="2" s="1"/>
  <c r="DZ16" i="2"/>
  <c r="DY16" i="2"/>
  <c r="DX16" i="2"/>
  <c r="DW16" i="2"/>
  <c r="DV16" i="2"/>
  <c r="DT16" i="2"/>
  <c r="DU16" i="2" s="1"/>
  <c r="DS16" i="2"/>
  <c r="DR16" i="2"/>
  <c r="EC16" i="2" s="1"/>
  <c r="DN16" i="2"/>
  <c r="DL16" i="2"/>
  <c r="DK16" i="2"/>
  <c r="DP16" i="2" s="1"/>
  <c r="DI16" i="2"/>
  <c r="DG16" i="2"/>
  <c r="DF16" i="2"/>
  <c r="DD16" i="2"/>
  <c r="DC16" i="2"/>
  <c r="DB16" i="2"/>
  <c r="DA16" i="2"/>
  <c r="DE16" i="2" s="1"/>
  <c r="CY16" i="2"/>
  <c r="CV16" i="2"/>
  <c r="CU16" i="2"/>
  <c r="CX16" i="2" s="1"/>
  <c r="CT16" i="2"/>
  <c r="CS16" i="2"/>
  <c r="CR16" i="2"/>
  <c r="CQ16" i="2"/>
  <c r="CP16" i="2"/>
  <c r="CN16" i="2"/>
  <c r="CL16" i="2"/>
  <c r="CK16" i="2"/>
  <c r="CJ16" i="2"/>
  <c r="CM16" i="2" s="1"/>
  <c r="CI16" i="2"/>
  <c r="CG16" i="2"/>
  <c r="CH16" i="2" s="1"/>
  <c r="CF16" i="2"/>
  <c r="CE16" i="2"/>
  <c r="CC16" i="2"/>
  <c r="CA16" i="2"/>
  <c r="BY16" i="2"/>
  <c r="CD16" i="2" s="1"/>
  <c r="BX16" i="2"/>
  <c r="BW16" i="2"/>
  <c r="BV16" i="2"/>
  <c r="BU16" i="2"/>
  <c r="BT16" i="2"/>
  <c r="BS16" i="2"/>
  <c r="BQ16" i="2"/>
  <c r="BP16" i="2"/>
  <c r="BN16" i="2"/>
  <c r="BR16" i="2" s="1"/>
  <c r="BM16" i="2"/>
  <c r="BL16" i="2"/>
  <c r="BK16" i="2"/>
  <c r="BJ16" i="2"/>
  <c r="BI16" i="2"/>
  <c r="BH16" i="2"/>
  <c r="BF16" i="2"/>
  <c r="BE16" i="2"/>
  <c r="BD16" i="2"/>
  <c r="BC16" i="2"/>
  <c r="AZ16" i="2"/>
  <c r="AY16" i="2"/>
  <c r="AW16" i="2"/>
  <c r="AV16" i="2"/>
  <c r="AU16" i="2"/>
  <c r="AT16" i="2"/>
  <c r="AR16" i="2"/>
  <c r="AQ16" i="2"/>
  <c r="BG16" i="2" s="1"/>
  <c r="AN16" i="2"/>
  <c r="AM16" i="2"/>
  <c r="AL16" i="2"/>
  <c r="AJ16" i="2"/>
  <c r="AI16" i="2"/>
  <c r="AK16" i="2" s="1"/>
  <c r="AO16" i="2" s="1"/>
  <c r="AH16" i="2"/>
  <c r="AG16" i="2"/>
  <c r="AF16" i="2"/>
  <c r="AD16" i="2"/>
  <c r="AE16" i="2" s="1"/>
  <c r="AC16" i="2"/>
  <c r="AB16" i="2"/>
  <c r="Z16" i="2"/>
  <c r="Y16" i="2"/>
  <c r="AA16" i="2" s="1"/>
  <c r="W16" i="2"/>
  <c r="X16" i="2" s="1"/>
  <c r="V16" i="2"/>
  <c r="U16" i="2"/>
  <c r="S16" i="2"/>
  <c r="R16" i="2"/>
  <c r="Q16" i="2"/>
  <c r="P16" i="2"/>
  <c r="O16" i="2"/>
  <c r="N16" i="2"/>
  <c r="K16" i="2"/>
  <c r="L16" i="2" s="1"/>
  <c r="J16" i="2"/>
  <c r="I16" i="2"/>
  <c r="H16" i="2"/>
  <c r="G16" i="2"/>
  <c r="F16" i="2"/>
  <c r="E16" i="2"/>
  <c r="D16" i="2"/>
  <c r="HA15" i="2"/>
  <c r="GZ15" i="2"/>
  <c r="GY15" i="2"/>
  <c r="GX15" i="2"/>
  <c r="GV15" i="2"/>
  <c r="GU15" i="2"/>
  <c r="GW15" i="2" s="1"/>
  <c r="GT15" i="2"/>
  <c r="GS15" i="2"/>
  <c r="GR15" i="2"/>
  <c r="GN15" i="2"/>
  <c r="GM15" i="2"/>
  <c r="GL15" i="2"/>
  <c r="GK15" i="2"/>
  <c r="GI15" i="2"/>
  <c r="GH15" i="2"/>
  <c r="GG15" i="2"/>
  <c r="GF15" i="2"/>
  <c r="GE15" i="2"/>
  <c r="GJ15" i="2" s="1"/>
  <c r="GD15" i="2"/>
  <c r="GC15" i="2"/>
  <c r="GB15" i="2"/>
  <c r="FZ15" i="2"/>
  <c r="FX15" i="2"/>
  <c r="FV15" i="2"/>
  <c r="FU15" i="2"/>
  <c r="FR15" i="2"/>
  <c r="FQ15" i="2"/>
  <c r="FP15" i="2"/>
  <c r="FO15" i="2"/>
  <c r="FN15" i="2"/>
  <c r="FM15" i="2"/>
  <c r="FL15" i="2"/>
  <c r="FJ15" i="2"/>
  <c r="FK15" i="2" s="1"/>
  <c r="GA15" i="2" s="1"/>
  <c r="FI15" i="2"/>
  <c r="FH15" i="2"/>
  <c r="FG15" i="2"/>
  <c r="FF15" i="2"/>
  <c r="FE15" i="2"/>
  <c r="FC15" i="2"/>
  <c r="EZ15" i="2"/>
  <c r="EY15" i="2"/>
  <c r="EX15" i="2"/>
  <c r="EW15" i="2"/>
  <c r="EV15" i="2"/>
  <c r="EU15" i="2"/>
  <c r="ET15" i="2"/>
  <c r="ES15" i="2"/>
  <c r="ER15" i="2"/>
  <c r="EQ15" i="2"/>
  <c r="EP15" i="2"/>
  <c r="EO15" i="2"/>
  <c r="EN15" i="2"/>
  <c r="EM15" i="2"/>
  <c r="EL15" i="2"/>
  <c r="EK15" i="2"/>
  <c r="EJ15" i="2"/>
  <c r="EI15" i="2"/>
  <c r="EH15" i="2"/>
  <c r="EG15" i="2"/>
  <c r="EF15" i="2"/>
  <c r="EE15" i="2"/>
  <c r="ED15" i="2"/>
  <c r="EA15" i="2"/>
  <c r="DZ15" i="2"/>
  <c r="DY15" i="2"/>
  <c r="DX15" i="2"/>
  <c r="DW15" i="2"/>
  <c r="DV15" i="2"/>
  <c r="DT15" i="2"/>
  <c r="DS15" i="2"/>
  <c r="DU15" i="2" s="1"/>
  <c r="DR15" i="2"/>
  <c r="DN15" i="2"/>
  <c r="DL15" i="2"/>
  <c r="DK15" i="2"/>
  <c r="DI15" i="2"/>
  <c r="DG15" i="2"/>
  <c r="DF15" i="2"/>
  <c r="DD15" i="2"/>
  <c r="DC15" i="2"/>
  <c r="DB15" i="2"/>
  <c r="DA15" i="2"/>
  <c r="CY15" i="2"/>
  <c r="CX15" i="2"/>
  <c r="CV15" i="2"/>
  <c r="CU15" i="2"/>
  <c r="CT15" i="2"/>
  <c r="CS15" i="2"/>
  <c r="CR15" i="2"/>
  <c r="CQ15" i="2"/>
  <c r="CP15" i="2"/>
  <c r="CZ15" i="2" s="1"/>
  <c r="CN15" i="2"/>
  <c r="CL15" i="2"/>
  <c r="CK15" i="2"/>
  <c r="CJ15" i="2"/>
  <c r="CI15" i="2"/>
  <c r="CG15" i="2"/>
  <c r="CF15" i="2"/>
  <c r="CH15" i="2" s="1"/>
  <c r="CE15" i="2"/>
  <c r="CD15" i="2"/>
  <c r="CC15" i="2"/>
  <c r="CA15" i="2"/>
  <c r="BY15" i="2"/>
  <c r="BX15" i="2"/>
  <c r="BW15" i="2"/>
  <c r="BV15" i="2"/>
  <c r="BU15" i="2"/>
  <c r="BT15" i="2"/>
  <c r="BQ15" i="2"/>
  <c r="BP15" i="2"/>
  <c r="BR15" i="2" s="1"/>
  <c r="BN15" i="2"/>
  <c r="BM15" i="2"/>
  <c r="BL15" i="2"/>
  <c r="BK15" i="2"/>
  <c r="BJ15" i="2"/>
  <c r="BI15" i="2"/>
  <c r="BH15" i="2"/>
  <c r="BE15" i="2"/>
  <c r="BD15" i="2"/>
  <c r="BC15" i="2"/>
  <c r="AZ15" i="2"/>
  <c r="AY15" i="2"/>
  <c r="AW15" i="2"/>
  <c r="AV15" i="2"/>
  <c r="BF15" i="2" s="1"/>
  <c r="AU15" i="2"/>
  <c r="AR15" i="2"/>
  <c r="AT15" i="2" s="1"/>
  <c r="AQ15" i="2"/>
  <c r="AM15" i="2"/>
  <c r="AN15" i="2" s="1"/>
  <c r="AL15" i="2"/>
  <c r="AJ15" i="2"/>
  <c r="AI15" i="2"/>
  <c r="AH15" i="2"/>
  <c r="AK15" i="2" s="1"/>
  <c r="AG15" i="2"/>
  <c r="AF15" i="2"/>
  <c r="AD15" i="2"/>
  <c r="AC15" i="2"/>
  <c r="AB15" i="2"/>
  <c r="AE15" i="2" s="1"/>
  <c r="AA15" i="2"/>
  <c r="Z15" i="2"/>
  <c r="Y15" i="2"/>
  <c r="W15" i="2"/>
  <c r="V15" i="2"/>
  <c r="X15" i="2" s="1"/>
  <c r="U15" i="2"/>
  <c r="T15" i="2"/>
  <c r="S15" i="2"/>
  <c r="R15" i="2"/>
  <c r="Q15" i="2"/>
  <c r="O15" i="2"/>
  <c r="N15" i="2"/>
  <c r="K15" i="2"/>
  <c r="J15" i="2"/>
  <c r="L15" i="2" s="1"/>
  <c r="I15" i="2"/>
  <c r="H15" i="2"/>
  <c r="M15" i="2" s="1"/>
  <c r="G15" i="2"/>
  <c r="F15" i="2"/>
  <c r="E15" i="2"/>
  <c r="D15" i="2"/>
  <c r="HZ14" i="2"/>
  <c r="HX14" i="2"/>
  <c r="HW14" i="2"/>
  <c r="HV14" i="2"/>
  <c r="HU14" i="2"/>
  <c r="HT14" i="2"/>
  <c r="HS14" i="2"/>
  <c r="HQ14" i="2"/>
  <c r="HP14" i="2"/>
  <c r="HM14" i="2"/>
  <c r="HG14" i="2"/>
  <c r="HA14" i="2"/>
  <c r="GZ14" i="2"/>
  <c r="GY14" i="2"/>
  <c r="GX14" i="2"/>
  <c r="GV14" i="2"/>
  <c r="GU14" i="2"/>
  <c r="GW14" i="2" s="1"/>
  <c r="GT14" i="2"/>
  <c r="GS14" i="2"/>
  <c r="GR14" i="2"/>
  <c r="GN14" i="2"/>
  <c r="GM14" i="2"/>
  <c r="GL14" i="2"/>
  <c r="GO14" i="2" s="1"/>
  <c r="GK14" i="2"/>
  <c r="GI14" i="2"/>
  <c r="GH14" i="2"/>
  <c r="GG14" i="2"/>
  <c r="GF14" i="2"/>
  <c r="GE14" i="2"/>
  <c r="GJ14" i="2" s="1"/>
  <c r="GD14" i="2"/>
  <c r="GC14" i="2"/>
  <c r="GB14" i="2"/>
  <c r="FZ14" i="2"/>
  <c r="FX14" i="2"/>
  <c r="FV14" i="2"/>
  <c r="FU14" i="2"/>
  <c r="FR14" i="2"/>
  <c r="FQ14" i="2"/>
  <c r="FP14" i="2"/>
  <c r="FO14" i="2"/>
  <c r="FN14" i="2"/>
  <c r="FM14" i="2"/>
  <c r="FL14" i="2"/>
  <c r="FJ14" i="2"/>
  <c r="FI14" i="2"/>
  <c r="FH14" i="2"/>
  <c r="FG14" i="2"/>
  <c r="FF14" i="2"/>
  <c r="FE14" i="2"/>
  <c r="FC14" i="2"/>
  <c r="FD14" i="2" s="1"/>
  <c r="EZ14" i="2"/>
  <c r="EY14" i="2"/>
  <c r="EX14" i="2"/>
  <c r="EW14" i="2"/>
  <c r="EV14" i="2"/>
  <c r="EU14" i="2"/>
  <c r="ET14" i="2"/>
  <c r="ES14" i="2"/>
  <c r="ER14" i="2"/>
  <c r="EQ14" i="2"/>
  <c r="EP14" i="2"/>
  <c r="EO14" i="2"/>
  <c r="EN14" i="2"/>
  <c r="EM14" i="2"/>
  <c r="EL14" i="2"/>
  <c r="EK14" i="2"/>
  <c r="EJ14" i="2"/>
  <c r="EI14" i="2"/>
  <c r="EH14" i="2"/>
  <c r="EG14" i="2"/>
  <c r="EF14" i="2"/>
  <c r="EE14" i="2"/>
  <c r="ED14" i="2"/>
  <c r="EA14" i="2"/>
  <c r="DZ14" i="2"/>
  <c r="EB14" i="2" s="1"/>
  <c r="DY14" i="2"/>
  <c r="DX14" i="2"/>
  <c r="DW14" i="2"/>
  <c r="DV14" i="2"/>
  <c r="DU14" i="2"/>
  <c r="DT14" i="2"/>
  <c r="DS14" i="2"/>
  <c r="DR14" i="2"/>
  <c r="DN14" i="2"/>
  <c r="DL14" i="2"/>
  <c r="DK14" i="2"/>
  <c r="DI14" i="2"/>
  <c r="DP14" i="2" s="1"/>
  <c r="DG14" i="2"/>
  <c r="DF14" i="2"/>
  <c r="DE14" i="2"/>
  <c r="DD14" i="2"/>
  <c r="DC14" i="2"/>
  <c r="DB14" i="2"/>
  <c r="DA14" i="2"/>
  <c r="CY14" i="2"/>
  <c r="CX14" i="2"/>
  <c r="CV14" i="2"/>
  <c r="CU14" i="2"/>
  <c r="CT14" i="2"/>
  <c r="CR14" i="2"/>
  <c r="CS14" i="2" s="1"/>
  <c r="CQ14" i="2"/>
  <c r="CP14" i="2"/>
  <c r="CN14" i="2"/>
  <c r="CL14" i="2"/>
  <c r="CK14" i="2"/>
  <c r="CJ14" i="2"/>
  <c r="CI14" i="2"/>
  <c r="CG14" i="2"/>
  <c r="CF14" i="2"/>
  <c r="CE14" i="2"/>
  <c r="CD14" i="2"/>
  <c r="CC14" i="2"/>
  <c r="CA14" i="2"/>
  <c r="BY14" i="2"/>
  <c r="BX14" i="2"/>
  <c r="BW14" i="2"/>
  <c r="BV14" i="2"/>
  <c r="BU14" i="2"/>
  <c r="BT14" i="2"/>
  <c r="BR14" i="2"/>
  <c r="BQ14" i="2"/>
  <c r="BP14" i="2"/>
  <c r="BN14" i="2"/>
  <c r="BM14" i="2"/>
  <c r="BL14" i="2"/>
  <c r="BK14" i="2"/>
  <c r="BJ14" i="2"/>
  <c r="BS14" i="2" s="1"/>
  <c r="BI14" i="2"/>
  <c r="BH14" i="2"/>
  <c r="BF14" i="2"/>
  <c r="BE14" i="2"/>
  <c r="BD14" i="2"/>
  <c r="BC14" i="2"/>
  <c r="AZ14" i="2"/>
  <c r="AY14" i="2"/>
  <c r="AW14" i="2"/>
  <c r="AV14" i="2"/>
  <c r="AU14" i="2"/>
  <c r="AR14" i="2"/>
  <c r="AT14" i="2" s="1"/>
  <c r="AQ14" i="2"/>
  <c r="AO14" i="2"/>
  <c r="AM14" i="2"/>
  <c r="AL14" i="2"/>
  <c r="AN14" i="2" s="1"/>
  <c r="AJ14" i="2"/>
  <c r="AI14" i="2"/>
  <c r="AH14" i="2"/>
  <c r="AK14" i="2" s="1"/>
  <c r="AG14" i="2"/>
  <c r="AF14" i="2"/>
  <c r="AD14" i="2"/>
  <c r="AC14" i="2"/>
  <c r="AB14" i="2"/>
  <c r="AE14" i="2" s="1"/>
  <c r="AA14" i="2"/>
  <c r="Z14" i="2"/>
  <c r="Y14" i="2"/>
  <c r="W14" i="2"/>
  <c r="V14" i="2"/>
  <c r="X14" i="2" s="1"/>
  <c r="U14" i="2"/>
  <c r="S14" i="2"/>
  <c r="R14" i="2"/>
  <c r="T14" i="2" s="1"/>
  <c r="Q14" i="2"/>
  <c r="O14" i="2"/>
  <c r="N14" i="2"/>
  <c r="K14" i="2"/>
  <c r="J14" i="2"/>
  <c r="L14" i="2" s="1"/>
  <c r="I14" i="2"/>
  <c r="H14" i="2"/>
  <c r="G14" i="2"/>
  <c r="F14" i="2"/>
  <c r="E14" i="2"/>
  <c r="D14" i="2"/>
  <c r="HZ13" i="2"/>
  <c r="HY13" i="2"/>
  <c r="HW13" i="2"/>
  <c r="HV13" i="2"/>
  <c r="HT13" i="2"/>
  <c r="HQ13" i="2"/>
  <c r="HP13" i="2"/>
  <c r="HN13" i="2"/>
  <c r="HM13" i="2"/>
  <c r="HA13" i="2"/>
  <c r="GZ13" i="2"/>
  <c r="GY13" i="2"/>
  <c r="GX13" i="2"/>
  <c r="GV13" i="2"/>
  <c r="GU13" i="2"/>
  <c r="GW13" i="2" s="1"/>
  <c r="GT13" i="2"/>
  <c r="GS13" i="2"/>
  <c r="HG13" i="2" s="1"/>
  <c r="GR13" i="2"/>
  <c r="GN13" i="2"/>
  <c r="GM13" i="2"/>
  <c r="GL13" i="2"/>
  <c r="GO13" i="2" s="1"/>
  <c r="GK13" i="2"/>
  <c r="GI13" i="2"/>
  <c r="GH13" i="2"/>
  <c r="GG13" i="2"/>
  <c r="GF13" i="2"/>
  <c r="GE13" i="2"/>
  <c r="GJ13" i="2" s="1"/>
  <c r="GD13" i="2"/>
  <c r="GC13" i="2"/>
  <c r="GB13" i="2"/>
  <c r="FZ13" i="2"/>
  <c r="FX13" i="2"/>
  <c r="FV13" i="2"/>
  <c r="FU13" i="2"/>
  <c r="FR13" i="2"/>
  <c r="FQ13" i="2"/>
  <c r="FP13" i="2"/>
  <c r="FO13" i="2"/>
  <c r="FN13" i="2"/>
  <c r="FM13" i="2"/>
  <c r="FL13" i="2"/>
  <c r="FJ13" i="2"/>
  <c r="FI13" i="2"/>
  <c r="FH13" i="2"/>
  <c r="FG13" i="2"/>
  <c r="FF13" i="2"/>
  <c r="FE13" i="2"/>
  <c r="FC13" i="2"/>
  <c r="FD13" i="2" s="1"/>
  <c r="EZ13" i="2"/>
  <c r="EY13" i="2"/>
  <c r="EX13" i="2"/>
  <c r="EW13" i="2"/>
  <c r="EV13" i="2"/>
  <c r="EU13" i="2"/>
  <c r="ET13" i="2"/>
  <c r="ES13" i="2"/>
  <c r="ER13" i="2"/>
  <c r="EQ13" i="2"/>
  <c r="EP13" i="2"/>
  <c r="EO13" i="2"/>
  <c r="FA13" i="2" s="1"/>
  <c r="EN13" i="2"/>
  <c r="EM13" i="2"/>
  <c r="EL13" i="2"/>
  <c r="EK13" i="2"/>
  <c r="EJ13" i="2"/>
  <c r="EI13" i="2"/>
  <c r="EH13" i="2"/>
  <c r="EG13" i="2"/>
  <c r="EF13" i="2"/>
  <c r="EE13" i="2"/>
  <c r="ED13" i="2"/>
  <c r="EB13" i="2"/>
  <c r="EA13" i="2"/>
  <c r="DZ13" i="2"/>
  <c r="DY13" i="2"/>
  <c r="DX13" i="2"/>
  <c r="DW13" i="2"/>
  <c r="DV13" i="2"/>
  <c r="DU13" i="2"/>
  <c r="EC13" i="2" s="1"/>
  <c r="DT13" i="2"/>
  <c r="DS13" i="2"/>
  <c r="DR13" i="2"/>
  <c r="DP13" i="2"/>
  <c r="DN13" i="2"/>
  <c r="DL13" i="2"/>
  <c r="DK13" i="2"/>
  <c r="DI13" i="2"/>
  <c r="DG13" i="2"/>
  <c r="DF13" i="2"/>
  <c r="DE13" i="2"/>
  <c r="DQ13" i="2" s="1"/>
  <c r="DD13" i="2"/>
  <c r="DC13" i="2"/>
  <c r="DB13" i="2"/>
  <c r="DA13" i="2"/>
  <c r="CZ13" i="2"/>
  <c r="CY13" i="2"/>
  <c r="CX13" i="2"/>
  <c r="CV13" i="2"/>
  <c r="CU13" i="2"/>
  <c r="CT13" i="2"/>
  <c r="CR13" i="2"/>
  <c r="CS13" i="2" s="1"/>
  <c r="CQ13" i="2"/>
  <c r="CP13" i="2"/>
  <c r="CN13" i="2"/>
  <c r="CL13" i="2"/>
  <c r="CK13" i="2"/>
  <c r="CM13" i="2" s="1"/>
  <c r="CJ13" i="2"/>
  <c r="CI13" i="2"/>
  <c r="CG13" i="2"/>
  <c r="CF13" i="2"/>
  <c r="CH13" i="2" s="1"/>
  <c r="CE13" i="2"/>
  <c r="CD13" i="2"/>
  <c r="CC13" i="2"/>
  <c r="CA13" i="2"/>
  <c r="BY13" i="2"/>
  <c r="BX13" i="2"/>
  <c r="BW13" i="2"/>
  <c r="BV13" i="2"/>
  <c r="BU13" i="2"/>
  <c r="BT13" i="2"/>
  <c r="BQ13" i="2"/>
  <c r="BP13" i="2"/>
  <c r="BR13" i="2" s="1"/>
  <c r="BN13" i="2"/>
  <c r="BM13" i="2"/>
  <c r="BL13" i="2"/>
  <c r="BK13" i="2"/>
  <c r="BJ13" i="2"/>
  <c r="BI13" i="2"/>
  <c r="BH13" i="2"/>
  <c r="BE13" i="2"/>
  <c r="BD13" i="2"/>
  <c r="BC13" i="2"/>
  <c r="AZ13" i="2"/>
  <c r="AY13" i="2"/>
  <c r="AW13" i="2"/>
  <c r="AV13" i="2"/>
  <c r="AU13" i="2"/>
  <c r="AR13" i="2"/>
  <c r="AT13" i="2" s="1"/>
  <c r="AQ13" i="2"/>
  <c r="AO13" i="2"/>
  <c r="AM13" i="2"/>
  <c r="AL13" i="2"/>
  <c r="AN13" i="2" s="1"/>
  <c r="AJ13" i="2"/>
  <c r="AI13" i="2"/>
  <c r="AH13" i="2"/>
  <c r="AK13" i="2" s="1"/>
  <c r="AG13" i="2"/>
  <c r="AF13" i="2"/>
  <c r="AD13" i="2"/>
  <c r="AC13" i="2"/>
  <c r="AE13" i="2" s="1"/>
  <c r="AB13" i="2"/>
  <c r="AA13" i="2"/>
  <c r="Z13" i="2"/>
  <c r="Y13" i="2"/>
  <c r="W13" i="2"/>
  <c r="V13" i="2"/>
  <c r="X13" i="2" s="1"/>
  <c r="U13" i="2"/>
  <c r="T13" i="2"/>
  <c r="S13" i="2"/>
  <c r="R13" i="2"/>
  <c r="Q13" i="2"/>
  <c r="O13" i="2"/>
  <c r="N13" i="2"/>
  <c r="L13" i="2"/>
  <c r="M13" i="2" s="1"/>
  <c r="K13" i="2"/>
  <c r="J13" i="2"/>
  <c r="I13" i="2"/>
  <c r="H13" i="2"/>
  <c r="G13" i="2"/>
  <c r="F13" i="2"/>
  <c r="E13" i="2"/>
  <c r="D13" i="2"/>
  <c r="HA12" i="2"/>
  <c r="GZ12" i="2"/>
  <c r="GY12" i="2"/>
  <c r="GX12" i="2"/>
  <c r="GV12" i="2"/>
  <c r="HG12" i="2" s="1"/>
  <c r="GU12" i="2"/>
  <c r="GT12" i="2"/>
  <c r="GS12" i="2"/>
  <c r="GR12" i="2"/>
  <c r="GN12" i="2"/>
  <c r="GM12" i="2"/>
  <c r="GL12" i="2"/>
  <c r="GO12" i="2" s="1"/>
  <c r="GK12" i="2"/>
  <c r="GI12" i="2"/>
  <c r="GH12" i="2"/>
  <c r="GG12" i="2"/>
  <c r="GJ12" i="2" s="1"/>
  <c r="GF12" i="2"/>
  <c r="GE12" i="2"/>
  <c r="GD12" i="2"/>
  <c r="GC12" i="2"/>
  <c r="GB12" i="2"/>
  <c r="FZ12" i="2"/>
  <c r="FX12" i="2"/>
  <c r="FV12" i="2"/>
  <c r="FU12" i="2"/>
  <c r="FR12" i="2"/>
  <c r="FQ12" i="2"/>
  <c r="FP12" i="2"/>
  <c r="FO12" i="2"/>
  <c r="FN12" i="2"/>
  <c r="FM12" i="2"/>
  <c r="FL12" i="2"/>
  <c r="FJ12" i="2"/>
  <c r="FI12" i="2"/>
  <c r="FH12" i="2"/>
  <c r="FG12" i="2"/>
  <c r="FF12" i="2"/>
  <c r="FE12" i="2"/>
  <c r="FC12" i="2"/>
  <c r="FD12" i="2" s="1"/>
  <c r="EZ12" i="2"/>
  <c r="EY12" i="2"/>
  <c r="EX12" i="2"/>
  <c r="EW12" i="2"/>
  <c r="EV12" i="2"/>
  <c r="EU12" i="2"/>
  <c r="ET12" i="2"/>
  <c r="ES12" i="2"/>
  <c r="ER12" i="2"/>
  <c r="EQ12" i="2"/>
  <c r="EP12" i="2"/>
  <c r="EO12" i="2"/>
  <c r="EN12" i="2"/>
  <c r="EM12" i="2"/>
  <c r="EL12" i="2"/>
  <c r="EK12" i="2"/>
  <c r="EJ12" i="2"/>
  <c r="EI12" i="2"/>
  <c r="EH12" i="2"/>
  <c r="EG12" i="2"/>
  <c r="EF12" i="2"/>
  <c r="EE12" i="2"/>
  <c r="ED12" i="2"/>
  <c r="EA12" i="2"/>
  <c r="DZ12" i="2"/>
  <c r="EB12" i="2" s="1"/>
  <c r="DY12" i="2"/>
  <c r="DX12" i="2"/>
  <c r="DW12" i="2"/>
  <c r="DV12" i="2"/>
  <c r="DU12" i="2"/>
  <c r="DT12" i="2"/>
  <c r="DS12" i="2"/>
  <c r="DR12" i="2"/>
  <c r="DN12" i="2"/>
  <c r="DL12" i="2"/>
  <c r="DK12" i="2"/>
  <c r="DI12" i="2"/>
  <c r="DP12" i="2" s="1"/>
  <c r="DG12" i="2"/>
  <c r="DF12" i="2"/>
  <c r="DE12" i="2"/>
  <c r="DD12" i="2"/>
  <c r="DC12" i="2"/>
  <c r="DB12" i="2"/>
  <c r="DA12" i="2"/>
  <c r="CY12" i="2"/>
  <c r="CV12" i="2"/>
  <c r="CU12" i="2"/>
  <c r="CX12" i="2" s="1"/>
  <c r="CT12" i="2"/>
  <c r="CR12" i="2"/>
  <c r="CQ12" i="2"/>
  <c r="CS12" i="2" s="1"/>
  <c r="CP12" i="2"/>
  <c r="CN12" i="2"/>
  <c r="CM12" i="2"/>
  <c r="CL12" i="2"/>
  <c r="CK12" i="2"/>
  <c r="CJ12" i="2"/>
  <c r="CI12" i="2"/>
  <c r="CH12" i="2"/>
  <c r="CG12" i="2"/>
  <c r="CF12" i="2"/>
  <c r="CE12" i="2"/>
  <c r="CC12" i="2"/>
  <c r="CA12" i="2"/>
  <c r="BY12" i="2"/>
  <c r="CD12" i="2" s="1"/>
  <c r="BX12" i="2"/>
  <c r="BW12" i="2"/>
  <c r="BV12" i="2"/>
  <c r="BU12" i="2"/>
  <c r="BT12" i="2"/>
  <c r="BR12" i="2"/>
  <c r="BQ12" i="2"/>
  <c r="BP12" i="2"/>
  <c r="BN12" i="2"/>
  <c r="BM12" i="2"/>
  <c r="BL12" i="2"/>
  <c r="BK12" i="2"/>
  <c r="BJ12" i="2"/>
  <c r="BI12" i="2"/>
  <c r="BH12" i="2"/>
  <c r="BE12" i="2"/>
  <c r="BD12" i="2"/>
  <c r="BC12" i="2"/>
  <c r="AZ12" i="2"/>
  <c r="AY12" i="2"/>
  <c r="AW12" i="2"/>
  <c r="AV12" i="2"/>
  <c r="AU12" i="2"/>
  <c r="AR12" i="2"/>
  <c r="AT12" i="2" s="1"/>
  <c r="AQ12" i="2"/>
  <c r="AM12" i="2"/>
  <c r="AL12" i="2"/>
  <c r="AN12" i="2" s="1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S12" i="2"/>
  <c r="T12" i="2" s="1"/>
  <c r="R12" i="2"/>
  <c r="Q12" i="2"/>
  <c r="O12" i="2"/>
  <c r="N12" i="2"/>
  <c r="K12" i="2"/>
  <c r="J12" i="2"/>
  <c r="L12" i="2" s="1"/>
  <c r="I12" i="2"/>
  <c r="H12" i="2"/>
  <c r="G12" i="2"/>
  <c r="F12" i="2"/>
  <c r="E12" i="2"/>
  <c r="D12" i="2"/>
  <c r="HZ11" i="2"/>
  <c r="HY11" i="2"/>
  <c r="HX11" i="2"/>
  <c r="HW11" i="2"/>
  <c r="HU11" i="2"/>
  <c r="HT11" i="2"/>
  <c r="HQ11" i="2"/>
  <c r="HO11" i="2"/>
  <c r="HN11" i="2"/>
  <c r="HB11" i="2"/>
  <c r="HA11" i="2"/>
  <c r="GZ11" i="2"/>
  <c r="GY11" i="2"/>
  <c r="GX11" i="2"/>
  <c r="GV11" i="2"/>
  <c r="GU11" i="2"/>
  <c r="GW11" i="2" s="1"/>
  <c r="GT11" i="2"/>
  <c r="GS11" i="2"/>
  <c r="GR11" i="2"/>
  <c r="GN11" i="2"/>
  <c r="GP11" i="2" s="1"/>
  <c r="GM11" i="2"/>
  <c r="GL11" i="2"/>
  <c r="GK11" i="2"/>
  <c r="GI11" i="2"/>
  <c r="GH11" i="2"/>
  <c r="GG11" i="2"/>
  <c r="GF11" i="2"/>
  <c r="GE11" i="2"/>
  <c r="GD11" i="2"/>
  <c r="GC11" i="2"/>
  <c r="GB11" i="2"/>
  <c r="FX11" i="2"/>
  <c r="FV11" i="2"/>
  <c r="FU11" i="2"/>
  <c r="FR11" i="2"/>
  <c r="FQ11" i="2"/>
  <c r="FP11" i="2"/>
  <c r="FO11" i="2"/>
  <c r="FN11" i="2"/>
  <c r="FM11" i="2"/>
  <c r="FL11" i="2"/>
  <c r="FJ11" i="2"/>
  <c r="FI11" i="2"/>
  <c r="FH11" i="2"/>
  <c r="FG11" i="2"/>
  <c r="FF11" i="2"/>
  <c r="FE11" i="2"/>
  <c r="FK11" i="2" s="1"/>
  <c r="FC11" i="2"/>
  <c r="FD11" i="2" s="1"/>
  <c r="EZ11" i="2"/>
  <c r="EY11" i="2"/>
  <c r="EX11" i="2"/>
  <c r="EW11" i="2"/>
  <c r="EV11" i="2"/>
  <c r="EU11" i="2"/>
  <c r="ET11" i="2"/>
  <c r="ES11" i="2"/>
  <c r="ER11" i="2"/>
  <c r="EQ11" i="2"/>
  <c r="EP11" i="2"/>
  <c r="EO11" i="2"/>
  <c r="EN11" i="2"/>
  <c r="EM11" i="2"/>
  <c r="EK11" i="2"/>
  <c r="EJ11" i="2"/>
  <c r="EI11" i="2"/>
  <c r="EL11" i="2" s="1"/>
  <c r="EH11" i="2"/>
  <c r="EG11" i="2"/>
  <c r="EF11" i="2"/>
  <c r="ED11" i="2"/>
  <c r="EE11" i="2" s="1"/>
  <c r="EB11" i="2"/>
  <c r="EA11" i="2"/>
  <c r="DZ11" i="2"/>
  <c r="DY11" i="2"/>
  <c r="DX11" i="2"/>
  <c r="DW11" i="2"/>
  <c r="DV11" i="2"/>
  <c r="DU11" i="2"/>
  <c r="DT11" i="2"/>
  <c r="DS11" i="2"/>
  <c r="DR11" i="2"/>
  <c r="DP11" i="2"/>
  <c r="DN11" i="2"/>
  <c r="DL11" i="2"/>
  <c r="DK11" i="2"/>
  <c r="DI11" i="2"/>
  <c r="DG11" i="2"/>
  <c r="DF11" i="2"/>
  <c r="DD11" i="2"/>
  <c r="DC11" i="2"/>
  <c r="DE11" i="2" s="1"/>
  <c r="DQ11" i="2" s="1"/>
  <c r="DB11" i="2"/>
  <c r="DA11" i="2"/>
  <c r="CY11" i="2"/>
  <c r="CX11" i="2"/>
  <c r="CV11" i="2"/>
  <c r="CU11" i="2"/>
  <c r="CT11" i="2"/>
  <c r="CR11" i="2"/>
  <c r="CQ11" i="2"/>
  <c r="CS11" i="2" s="1"/>
  <c r="CP11" i="2"/>
  <c r="CZ11" i="2" s="1"/>
  <c r="CN11" i="2"/>
  <c r="CM11" i="2"/>
  <c r="CL11" i="2"/>
  <c r="CK11" i="2"/>
  <c r="CJ11" i="2"/>
  <c r="CI11" i="2"/>
  <c r="CG11" i="2"/>
  <c r="CF11" i="2"/>
  <c r="CH11" i="2" s="1"/>
  <c r="CE11" i="2"/>
  <c r="CC11" i="2"/>
  <c r="CD11" i="2" s="1"/>
  <c r="CO11" i="2" s="1"/>
  <c r="CA11" i="2"/>
  <c r="BY11" i="2"/>
  <c r="BX11" i="2"/>
  <c r="BW11" i="2"/>
  <c r="BV11" i="2"/>
  <c r="BU11" i="2"/>
  <c r="BT11" i="2"/>
  <c r="BQ11" i="2"/>
  <c r="BP11" i="2"/>
  <c r="BN11" i="2"/>
  <c r="BR11" i="2" s="1"/>
  <c r="BM11" i="2"/>
  <c r="BL11" i="2"/>
  <c r="BK11" i="2"/>
  <c r="BJ11" i="2"/>
  <c r="BI11" i="2"/>
  <c r="BH11" i="2"/>
  <c r="BE11" i="2"/>
  <c r="BD11" i="2"/>
  <c r="BC11" i="2"/>
  <c r="AZ11" i="2"/>
  <c r="AY11" i="2"/>
  <c r="AW11" i="2"/>
  <c r="AV11" i="2"/>
  <c r="AU11" i="2"/>
  <c r="AR11" i="2"/>
  <c r="AT11" i="2" s="1"/>
  <c r="AQ11" i="2"/>
  <c r="AM11" i="2"/>
  <c r="AL11" i="2"/>
  <c r="AJ11" i="2"/>
  <c r="AI11" i="2"/>
  <c r="AH11" i="2"/>
  <c r="AK11" i="2" s="1"/>
  <c r="AG11" i="2"/>
  <c r="AF11" i="2"/>
  <c r="AD11" i="2"/>
  <c r="AC11" i="2"/>
  <c r="AE11" i="2" s="1"/>
  <c r="AB11" i="2"/>
  <c r="Z11" i="2"/>
  <c r="AA11" i="2" s="1"/>
  <c r="Y11" i="2"/>
  <c r="X11" i="2"/>
  <c r="W11" i="2"/>
  <c r="V11" i="2"/>
  <c r="U11" i="2"/>
  <c r="S11" i="2"/>
  <c r="T11" i="2" s="1"/>
  <c r="R11" i="2"/>
  <c r="Q11" i="2"/>
  <c r="O11" i="2"/>
  <c r="N11" i="2"/>
  <c r="L11" i="2"/>
  <c r="K11" i="2"/>
  <c r="J11" i="2"/>
  <c r="I11" i="2"/>
  <c r="H11" i="2"/>
  <c r="G11" i="2"/>
  <c r="F11" i="2"/>
  <c r="E11" i="2"/>
  <c r="D11" i="2"/>
  <c r="HW10" i="2"/>
  <c r="HB10" i="2"/>
  <c r="HA10" i="2"/>
  <c r="GZ10" i="2"/>
  <c r="GY10" i="2"/>
  <c r="GX10" i="2"/>
  <c r="GW10" i="2"/>
  <c r="GV10" i="2"/>
  <c r="GU10" i="2"/>
  <c r="GT10" i="2"/>
  <c r="GS10" i="2"/>
  <c r="GR10" i="2"/>
  <c r="GN10" i="2"/>
  <c r="GP10" i="2" s="1"/>
  <c r="GM10" i="2"/>
  <c r="GL10" i="2"/>
  <c r="GK10" i="2"/>
  <c r="GI10" i="2"/>
  <c r="GH10" i="2"/>
  <c r="GG10" i="2"/>
  <c r="GF10" i="2"/>
  <c r="GE10" i="2"/>
  <c r="GD10" i="2"/>
  <c r="GC10" i="2"/>
  <c r="GB10" i="2"/>
  <c r="FZ10" i="2"/>
  <c r="FX10" i="2"/>
  <c r="FV10" i="2"/>
  <c r="FU10" i="2"/>
  <c r="FR10" i="2"/>
  <c r="FQ10" i="2"/>
  <c r="FP10" i="2"/>
  <c r="FO10" i="2"/>
  <c r="FN10" i="2"/>
  <c r="FM10" i="2"/>
  <c r="FL10" i="2"/>
  <c r="FJ10" i="2"/>
  <c r="FI10" i="2"/>
  <c r="FH10" i="2"/>
  <c r="FG10" i="2"/>
  <c r="FF10" i="2"/>
  <c r="FE10" i="2"/>
  <c r="FC10" i="2"/>
  <c r="FD10" i="2" s="1"/>
  <c r="EZ10" i="2"/>
  <c r="EY10" i="2"/>
  <c r="EX10" i="2"/>
  <c r="EW10" i="2"/>
  <c r="EV10" i="2"/>
  <c r="EU10" i="2"/>
  <c r="ET10" i="2"/>
  <c r="ES10" i="2"/>
  <c r="ER10" i="2"/>
  <c r="EQ10" i="2"/>
  <c r="EP10" i="2"/>
  <c r="EO10" i="2"/>
  <c r="EN10" i="2"/>
  <c r="EM10" i="2"/>
  <c r="EK10" i="2"/>
  <c r="EJ10" i="2"/>
  <c r="EI10" i="2"/>
  <c r="EL10" i="2" s="1"/>
  <c r="EH10" i="2"/>
  <c r="EG10" i="2"/>
  <c r="EF10" i="2"/>
  <c r="ED10" i="2"/>
  <c r="EE10" i="2" s="1"/>
  <c r="EA10" i="2"/>
  <c r="DZ10" i="2"/>
  <c r="EB10" i="2" s="1"/>
  <c r="DY10" i="2"/>
  <c r="DX10" i="2"/>
  <c r="DW10" i="2"/>
  <c r="DV10" i="2"/>
  <c r="DU10" i="2"/>
  <c r="DT10" i="2"/>
  <c r="DS10" i="2"/>
  <c r="DR10" i="2"/>
  <c r="DN10" i="2"/>
  <c r="DL10" i="2"/>
  <c r="DK10" i="2"/>
  <c r="DP10" i="2" s="1"/>
  <c r="DI10" i="2"/>
  <c r="DG10" i="2"/>
  <c r="DF10" i="2"/>
  <c r="DD10" i="2"/>
  <c r="DC10" i="2"/>
  <c r="DB10" i="2"/>
  <c r="DE10" i="2" s="1"/>
  <c r="DA10" i="2"/>
  <c r="CY10" i="2"/>
  <c r="CV10" i="2"/>
  <c r="CX10" i="2" s="1"/>
  <c r="CU10" i="2"/>
  <c r="CT10" i="2"/>
  <c r="CR10" i="2"/>
  <c r="CQ10" i="2"/>
  <c r="CS10" i="2" s="1"/>
  <c r="CP10" i="2"/>
  <c r="CN10" i="2"/>
  <c r="CL10" i="2"/>
  <c r="CK10" i="2"/>
  <c r="CJ10" i="2"/>
  <c r="CM10" i="2" s="1"/>
  <c r="CI10" i="2"/>
  <c r="CH10" i="2"/>
  <c r="CG10" i="2"/>
  <c r="CF10" i="2"/>
  <c r="CE10" i="2"/>
  <c r="CC10" i="2"/>
  <c r="CA10" i="2"/>
  <c r="BY10" i="2"/>
  <c r="CD10" i="2" s="1"/>
  <c r="CO10" i="2" s="1"/>
  <c r="BX10" i="2"/>
  <c r="BW10" i="2"/>
  <c r="BV10" i="2"/>
  <c r="BU10" i="2"/>
  <c r="BT10" i="2"/>
  <c r="BQ10" i="2"/>
  <c r="BP10" i="2"/>
  <c r="BN10" i="2"/>
  <c r="BR10" i="2" s="1"/>
  <c r="BM10" i="2"/>
  <c r="BL10" i="2"/>
  <c r="BK10" i="2"/>
  <c r="BJ10" i="2"/>
  <c r="BI10" i="2"/>
  <c r="BH10" i="2"/>
  <c r="BE10" i="2"/>
  <c r="BD10" i="2"/>
  <c r="BC10" i="2"/>
  <c r="AZ10" i="2"/>
  <c r="AY10" i="2"/>
  <c r="AW10" i="2"/>
  <c r="AV10" i="2"/>
  <c r="BF10" i="2" s="1"/>
  <c r="AU10" i="2"/>
  <c r="AT10" i="2"/>
  <c r="BG10" i="2" s="1"/>
  <c r="AR10" i="2"/>
  <c r="AQ10" i="2"/>
  <c r="AM10" i="2"/>
  <c r="AL10" i="2"/>
  <c r="AN10" i="2" s="1"/>
  <c r="AJ10" i="2"/>
  <c r="AI10" i="2"/>
  <c r="AH10" i="2"/>
  <c r="AG10" i="2"/>
  <c r="AF10" i="2"/>
  <c r="AE10" i="2"/>
  <c r="AD10" i="2"/>
  <c r="AC10" i="2"/>
  <c r="AB10" i="2"/>
  <c r="Z10" i="2"/>
  <c r="AA10" i="2" s="1"/>
  <c r="Y10" i="2"/>
  <c r="W10" i="2"/>
  <c r="V10" i="2"/>
  <c r="X10" i="2" s="1"/>
  <c r="U10" i="2"/>
  <c r="S10" i="2"/>
  <c r="R10" i="2"/>
  <c r="T10" i="2" s="1"/>
  <c r="Q10" i="2"/>
  <c r="O10" i="2"/>
  <c r="N10" i="2"/>
  <c r="K10" i="2"/>
  <c r="J10" i="2"/>
  <c r="L10" i="2" s="1"/>
  <c r="I10" i="2"/>
  <c r="H10" i="2"/>
  <c r="G10" i="2"/>
  <c r="F10" i="2"/>
  <c r="E10" i="2"/>
  <c r="D10" i="2"/>
  <c r="HG9" i="2"/>
  <c r="HA9" i="2"/>
  <c r="HA59" i="2" s="1"/>
  <c r="HA69" i="2" s="1"/>
  <c r="GZ9" i="2"/>
  <c r="GZ59" i="2" s="1"/>
  <c r="GZ69" i="2" s="1"/>
  <c r="GY9" i="2"/>
  <c r="GY59" i="2" s="1"/>
  <c r="GY69" i="2" s="1"/>
  <c r="GX9" i="2"/>
  <c r="GX59" i="2" s="1"/>
  <c r="GX69" i="2" s="1"/>
  <c r="GW9" i="2"/>
  <c r="GW18" i="2" s="1"/>
  <c r="GW19" i="2" s="1"/>
  <c r="GV9" i="2"/>
  <c r="GV59" i="2" s="1"/>
  <c r="GV69" i="2" s="1"/>
  <c r="GU9" i="2"/>
  <c r="GU59" i="2" s="1"/>
  <c r="GT9" i="2"/>
  <c r="GT59" i="2" s="1"/>
  <c r="GT69" i="2" s="1"/>
  <c r="GS9" i="2"/>
  <c r="GS59" i="2" s="1"/>
  <c r="GS69" i="2" s="1"/>
  <c r="GR9" i="2"/>
  <c r="GP9" i="2"/>
  <c r="GN9" i="2"/>
  <c r="GN59" i="2" s="1"/>
  <c r="GN69" i="2" s="1"/>
  <c r="GM9" i="2"/>
  <c r="GM59" i="2" s="1"/>
  <c r="GM69" i="2" s="1"/>
  <c r="GL9" i="2"/>
  <c r="GL59" i="2" s="1"/>
  <c r="GL69" i="2" s="1"/>
  <c r="GK9" i="2"/>
  <c r="GI9" i="2"/>
  <c r="GI59" i="2" s="1"/>
  <c r="GI69" i="2" s="1"/>
  <c r="GH9" i="2"/>
  <c r="GH59" i="2" s="1"/>
  <c r="GH69" i="2" s="1"/>
  <c r="GG9" i="2"/>
  <c r="GG59" i="2" s="1"/>
  <c r="GG69" i="2" s="1"/>
  <c r="GF9" i="2"/>
  <c r="GE9" i="2"/>
  <c r="GE59" i="2" s="1"/>
  <c r="GD9" i="2"/>
  <c r="GD59" i="2" s="1"/>
  <c r="GC9" i="2"/>
  <c r="GC59" i="2" s="1"/>
  <c r="GC69" i="2" s="1"/>
  <c r="GB9" i="2"/>
  <c r="GB59" i="2" s="1"/>
  <c r="FX9" i="2"/>
  <c r="FX59" i="2" s="1"/>
  <c r="FX69" i="2" s="1"/>
  <c r="FV9" i="2"/>
  <c r="FV59" i="2" s="1"/>
  <c r="FV69" i="2" s="1"/>
  <c r="FU9" i="2"/>
  <c r="FU59" i="2" s="1"/>
  <c r="FU69" i="2" s="1"/>
  <c r="FR9" i="2"/>
  <c r="FR59" i="2" s="1"/>
  <c r="FR69" i="2" s="1"/>
  <c r="FQ9" i="2"/>
  <c r="FQ59" i="2" s="1"/>
  <c r="FQ69" i="2" s="1"/>
  <c r="FP9" i="2"/>
  <c r="FP59" i="2" s="1"/>
  <c r="FP69" i="2" s="1"/>
  <c r="FO9" i="2"/>
  <c r="FO59" i="2" s="1"/>
  <c r="FO69" i="2" s="1"/>
  <c r="FN9" i="2"/>
  <c r="FN59" i="2" s="1"/>
  <c r="FN69" i="2" s="1"/>
  <c r="FM9" i="2"/>
  <c r="FM59" i="2" s="1"/>
  <c r="FM69" i="2" s="1"/>
  <c r="FL9" i="2"/>
  <c r="FL59" i="2" s="1"/>
  <c r="FJ9" i="2"/>
  <c r="FJ59" i="2" s="1"/>
  <c r="FJ69" i="2" s="1"/>
  <c r="FI9" i="2"/>
  <c r="FI59" i="2" s="1"/>
  <c r="FI69" i="2" s="1"/>
  <c r="FH9" i="2"/>
  <c r="FH59" i="2" s="1"/>
  <c r="FH69" i="2" s="1"/>
  <c r="FG9" i="2"/>
  <c r="FG59" i="2" s="1"/>
  <c r="FG69" i="2" s="1"/>
  <c r="FF9" i="2"/>
  <c r="FF59" i="2" s="1"/>
  <c r="FF69" i="2" s="1"/>
  <c r="FE9" i="2"/>
  <c r="FD9" i="2"/>
  <c r="FC9" i="2"/>
  <c r="EZ9" i="2"/>
  <c r="EZ59" i="2" s="1"/>
  <c r="EZ69" i="2" s="1"/>
  <c r="EY9" i="2"/>
  <c r="EY59" i="2" s="1"/>
  <c r="EY69" i="2" s="1"/>
  <c r="EX9" i="2"/>
  <c r="EX59" i="2" s="1"/>
  <c r="EX69" i="2" s="1"/>
  <c r="EW9" i="2"/>
  <c r="EV9" i="2"/>
  <c r="EV59" i="2" s="1"/>
  <c r="EV69" i="2" s="1"/>
  <c r="EU9" i="2"/>
  <c r="EU59" i="2" s="1"/>
  <c r="EU69" i="2" s="1"/>
  <c r="ET9" i="2"/>
  <c r="ET59" i="2" s="1"/>
  <c r="ET69" i="2" s="1"/>
  <c r="ES9" i="2"/>
  <c r="ES59" i="2" s="1"/>
  <c r="ES69" i="2" s="1"/>
  <c r="ER9" i="2"/>
  <c r="EQ9" i="2"/>
  <c r="EP9" i="2"/>
  <c r="EP59" i="2" s="1"/>
  <c r="EP69" i="2" s="1"/>
  <c r="EO9" i="2"/>
  <c r="EO59" i="2" s="1"/>
  <c r="EN9" i="2"/>
  <c r="EN59" i="2" s="1"/>
  <c r="EN69" i="2" s="1"/>
  <c r="EM9" i="2"/>
  <c r="EM59" i="2" s="1"/>
  <c r="EM69" i="2" s="1"/>
  <c r="EK9" i="2"/>
  <c r="EK59" i="2" s="1"/>
  <c r="EK69" i="2" s="1"/>
  <c r="EJ9" i="2"/>
  <c r="EJ59" i="2" s="1"/>
  <c r="EJ69" i="2" s="1"/>
  <c r="EI9" i="2"/>
  <c r="EH9" i="2"/>
  <c r="EH59" i="2" s="1"/>
  <c r="EG9" i="2"/>
  <c r="EG59" i="2" s="1"/>
  <c r="EG69" i="2" s="1"/>
  <c r="EF9" i="2"/>
  <c r="ED9" i="2"/>
  <c r="EB9" i="2"/>
  <c r="EA9" i="2"/>
  <c r="EA59" i="2" s="1"/>
  <c r="EA69" i="2" s="1"/>
  <c r="DZ9" i="2"/>
  <c r="DZ59" i="2" s="1"/>
  <c r="DY9" i="2"/>
  <c r="DY59" i="2" s="1"/>
  <c r="DY69" i="2" s="1"/>
  <c r="DX9" i="2"/>
  <c r="DX59" i="2" s="1"/>
  <c r="DX69" i="2" s="1"/>
  <c r="DW9" i="2"/>
  <c r="DW59" i="2" s="1"/>
  <c r="DW69" i="2" s="1"/>
  <c r="DV9" i="2"/>
  <c r="DV59" i="2" s="1"/>
  <c r="DV69" i="2" s="1"/>
  <c r="DU9" i="2"/>
  <c r="DT9" i="2"/>
  <c r="DT59" i="2" s="1"/>
  <c r="DT69" i="2" s="1"/>
  <c r="DS9" i="2"/>
  <c r="DS59" i="2" s="1"/>
  <c r="DR9" i="2"/>
  <c r="DN9" i="2"/>
  <c r="DN59" i="2" s="1"/>
  <c r="DN69" i="2" s="1"/>
  <c r="DL9" i="2"/>
  <c r="DL59" i="2" s="1"/>
  <c r="DL69" i="2" s="1"/>
  <c r="DK9" i="2"/>
  <c r="DI9" i="2"/>
  <c r="DI59" i="2" s="1"/>
  <c r="DI69" i="2" s="1"/>
  <c r="DG9" i="2"/>
  <c r="DG59" i="2" s="1"/>
  <c r="DG69" i="2" s="1"/>
  <c r="DF9" i="2"/>
  <c r="DF59" i="2" s="1"/>
  <c r="DF69" i="2" s="1"/>
  <c r="DD9" i="2"/>
  <c r="DD59" i="2" s="1"/>
  <c r="DD69" i="2" s="1"/>
  <c r="DC9" i="2"/>
  <c r="DC59" i="2" s="1"/>
  <c r="DC69" i="2" s="1"/>
  <c r="DB9" i="2"/>
  <c r="DB59" i="2" s="1"/>
  <c r="DB69" i="2" s="1"/>
  <c r="DA9" i="2"/>
  <c r="DA59" i="2" s="1"/>
  <c r="CY9" i="2"/>
  <c r="CY59" i="2" s="1"/>
  <c r="CY69" i="2" s="1"/>
  <c r="CV9" i="2"/>
  <c r="CU9" i="2"/>
  <c r="CU59" i="2" s="1"/>
  <c r="CT9" i="2"/>
  <c r="CT59" i="2" s="1"/>
  <c r="CT69" i="2" s="1"/>
  <c r="CR9" i="2"/>
  <c r="CR59" i="2" s="1"/>
  <c r="CR69" i="2" s="1"/>
  <c r="CQ9" i="2"/>
  <c r="CP9" i="2"/>
  <c r="CP59" i="2" s="1"/>
  <c r="CN9" i="2"/>
  <c r="CN59" i="2" s="1"/>
  <c r="CN69" i="2" s="1"/>
  <c r="CL9" i="2"/>
  <c r="CL59" i="2" s="1"/>
  <c r="CL69" i="2" s="1"/>
  <c r="CK9" i="2"/>
  <c r="CK59" i="2" s="1"/>
  <c r="CK69" i="2" s="1"/>
  <c r="CJ9" i="2"/>
  <c r="CI9" i="2"/>
  <c r="CI59" i="2" s="1"/>
  <c r="CH9" i="2"/>
  <c r="CG9" i="2"/>
  <c r="CG59" i="2" s="1"/>
  <c r="CG69" i="2" s="1"/>
  <c r="CF9" i="2"/>
  <c r="CF59" i="2" s="1"/>
  <c r="CE9" i="2"/>
  <c r="CE59" i="2" s="1"/>
  <c r="CE69" i="2" s="1"/>
  <c r="CC9" i="2"/>
  <c r="CC59" i="2" s="1"/>
  <c r="CC69" i="2" s="1"/>
  <c r="CA9" i="2"/>
  <c r="CA59" i="2" s="1"/>
  <c r="CA69" i="2" s="1"/>
  <c r="BY9" i="2"/>
  <c r="BX9" i="2"/>
  <c r="BX59" i="2" s="1"/>
  <c r="BX69" i="2" s="1"/>
  <c r="BW9" i="2"/>
  <c r="BW59" i="2" s="1"/>
  <c r="BW69" i="2" s="1"/>
  <c r="BV9" i="2"/>
  <c r="BV59" i="2" s="1"/>
  <c r="BV69" i="2" s="1"/>
  <c r="BU9" i="2"/>
  <c r="BU59" i="2" s="1"/>
  <c r="BU69" i="2" s="1"/>
  <c r="BT9" i="2"/>
  <c r="BR9" i="2"/>
  <c r="BQ9" i="2"/>
  <c r="BQ59" i="2" s="1"/>
  <c r="BQ69" i="2" s="1"/>
  <c r="BP9" i="2"/>
  <c r="BP59" i="2" s="1"/>
  <c r="BP69" i="2" s="1"/>
  <c r="BN9" i="2"/>
  <c r="BN59" i="2" s="1"/>
  <c r="BM9" i="2"/>
  <c r="BM59" i="2" s="1"/>
  <c r="BM69" i="2" s="1"/>
  <c r="BL9" i="2"/>
  <c r="BL59" i="2" s="1"/>
  <c r="BL69" i="2" s="1"/>
  <c r="BK9" i="2"/>
  <c r="BK59" i="2" s="1"/>
  <c r="BK69" i="2" s="1"/>
  <c r="BJ9" i="2"/>
  <c r="BJ59" i="2" s="1"/>
  <c r="BJ69" i="2" s="1"/>
  <c r="BI9" i="2"/>
  <c r="BH9" i="2"/>
  <c r="BH59" i="2" s="1"/>
  <c r="BE9" i="2"/>
  <c r="BE59" i="2" s="1"/>
  <c r="BE69" i="2" s="1"/>
  <c r="BD9" i="2"/>
  <c r="BD59" i="2" s="1"/>
  <c r="BD69" i="2" s="1"/>
  <c r="BC9" i="2"/>
  <c r="BC59" i="2" s="1"/>
  <c r="BC69" i="2" s="1"/>
  <c r="AZ9" i="2"/>
  <c r="AZ59" i="2" s="1"/>
  <c r="AZ69" i="2" s="1"/>
  <c r="AY9" i="2"/>
  <c r="AY59" i="2" s="1"/>
  <c r="AY69" i="2" s="1"/>
  <c r="AW9" i="2"/>
  <c r="AW59" i="2" s="1"/>
  <c r="AW69" i="2" s="1"/>
  <c r="AV9" i="2"/>
  <c r="AV59" i="2" s="1"/>
  <c r="AU9" i="2"/>
  <c r="AU59" i="2" s="1"/>
  <c r="AU69" i="2" s="1"/>
  <c r="AT9" i="2"/>
  <c r="AR9" i="2"/>
  <c r="AR59" i="2" s="1"/>
  <c r="AQ9" i="2"/>
  <c r="AQ59" i="2" s="1"/>
  <c r="AN9" i="2"/>
  <c r="AM9" i="2"/>
  <c r="AM59" i="2" s="1"/>
  <c r="AM69" i="2" s="1"/>
  <c r="AL9" i="2"/>
  <c r="AL59" i="2" s="1"/>
  <c r="AJ9" i="2"/>
  <c r="AJ59" i="2" s="1"/>
  <c r="AJ69" i="2" s="1"/>
  <c r="AI9" i="2"/>
  <c r="AH9" i="2"/>
  <c r="AG9" i="2"/>
  <c r="AG59" i="2" s="1"/>
  <c r="AG69" i="2" s="1"/>
  <c r="AF9" i="2"/>
  <c r="AD9" i="2"/>
  <c r="AD59" i="2" s="1"/>
  <c r="AD69" i="2" s="1"/>
  <c r="AC9" i="2"/>
  <c r="AC59" i="2" s="1"/>
  <c r="AC69" i="2" s="1"/>
  <c r="AB9" i="2"/>
  <c r="Z9" i="2"/>
  <c r="Z59" i="2" s="1"/>
  <c r="Z69" i="2" s="1"/>
  <c r="Y9" i="2"/>
  <c r="Y59" i="2" s="1"/>
  <c r="W9" i="2"/>
  <c r="W59" i="2" s="1"/>
  <c r="W69" i="2" s="1"/>
  <c r="V9" i="2"/>
  <c r="U9" i="2"/>
  <c r="U59" i="2" s="1"/>
  <c r="U69" i="2" s="1"/>
  <c r="S9" i="2"/>
  <c r="S59" i="2" s="1"/>
  <c r="S69" i="2" s="1"/>
  <c r="R9" i="2"/>
  <c r="R59" i="2" s="1"/>
  <c r="Q9" i="2"/>
  <c r="Q59" i="2" s="1"/>
  <c r="Q69" i="2" s="1"/>
  <c r="O9" i="2"/>
  <c r="O59" i="2" s="1"/>
  <c r="O69" i="2" s="1"/>
  <c r="N9" i="2"/>
  <c r="HF9" i="2" s="1"/>
  <c r="L9" i="2"/>
  <c r="K9" i="2"/>
  <c r="K59" i="2" s="1"/>
  <c r="K69" i="2" s="1"/>
  <c r="J9" i="2"/>
  <c r="J59" i="2" s="1"/>
  <c r="I9" i="2"/>
  <c r="I59" i="2" s="1"/>
  <c r="I69" i="2" s="1"/>
  <c r="H9" i="2"/>
  <c r="H59" i="2" s="1"/>
  <c r="H69" i="2" s="1"/>
  <c r="G9" i="2"/>
  <c r="G59" i="2" s="1"/>
  <c r="G69" i="2" s="1"/>
  <c r="F9" i="2"/>
  <c r="F59" i="2" s="1"/>
  <c r="F69" i="2" s="1"/>
  <c r="E9" i="2"/>
  <c r="E59" i="2" s="1"/>
  <c r="E69" i="2" s="1"/>
  <c r="D9" i="2"/>
  <c r="HW8" i="2"/>
  <c r="HL8" i="2"/>
  <c r="HG8" i="2"/>
  <c r="HF8" i="2"/>
  <c r="HH8" i="2" s="1"/>
  <c r="HE8" i="2"/>
  <c r="C8" i="2"/>
  <c r="GZ7" i="2"/>
  <c r="GU7" i="2"/>
  <c r="GN7" i="2"/>
  <c r="GG7" i="2"/>
  <c r="GB7" i="2"/>
  <c r="FY7" i="2"/>
  <c r="FW7" i="2"/>
  <c r="FU7" i="2"/>
  <c r="FT7" i="2"/>
  <c r="FS7" i="2"/>
  <c r="FG7" i="2"/>
  <c r="FC7" i="2"/>
  <c r="EZ7" i="2"/>
  <c r="ET7" i="2"/>
  <c r="EO7" i="2"/>
  <c r="EK7" i="2"/>
  <c r="EI7" i="2"/>
  <c r="DS7" i="2"/>
  <c r="DO7" i="2"/>
  <c r="DM7" i="2"/>
  <c r="DJ7" i="2"/>
  <c r="DH7" i="2"/>
  <c r="DA7" i="2"/>
  <c r="CW7" i="2"/>
  <c r="CN7" i="2"/>
  <c r="CB7" i="2"/>
  <c r="BZ7" i="2"/>
  <c r="BV7" i="2"/>
  <c r="BP7" i="2"/>
  <c r="BO7" i="2"/>
  <c r="BN7" i="2"/>
  <c r="BH7" i="2"/>
  <c r="BB7" i="2"/>
  <c r="BA7" i="2"/>
  <c r="AY7" i="2"/>
  <c r="AX7" i="2"/>
  <c r="AW7" i="2"/>
  <c r="AS7" i="2"/>
  <c r="AQ7" i="2"/>
  <c r="Y7" i="2"/>
  <c r="U7" i="2"/>
  <c r="I7" i="2"/>
  <c r="F7" i="2"/>
  <c r="HA6" i="2"/>
  <c r="HA7" i="2" s="1"/>
  <c r="GZ6" i="2"/>
  <c r="GY6" i="2"/>
  <c r="GY7" i="2" s="1"/>
  <c r="GX6" i="2"/>
  <c r="GX7" i="2" s="1"/>
  <c r="GV6" i="2"/>
  <c r="GV7" i="2" s="1"/>
  <c r="GU6" i="2"/>
  <c r="GW6" i="2" s="1"/>
  <c r="GW7" i="2" s="1"/>
  <c r="GT6" i="2"/>
  <c r="GS6" i="2"/>
  <c r="GS7" i="2" s="1"/>
  <c r="GR6" i="2"/>
  <c r="GN6" i="2"/>
  <c r="GM6" i="2"/>
  <c r="GM7" i="2" s="1"/>
  <c r="GL6" i="2"/>
  <c r="GL7" i="2" s="1"/>
  <c r="GK6" i="2"/>
  <c r="GK7" i="2" s="1"/>
  <c r="GI6" i="2"/>
  <c r="GI7" i="2" s="1"/>
  <c r="GH6" i="2"/>
  <c r="GG6" i="2"/>
  <c r="GF6" i="2"/>
  <c r="GF7" i="2" s="1"/>
  <c r="GE6" i="2"/>
  <c r="GD6" i="2"/>
  <c r="GP6" i="2" s="1"/>
  <c r="GC6" i="2"/>
  <c r="GB6" i="2"/>
  <c r="FX6" i="2"/>
  <c r="FX7" i="2" s="1"/>
  <c r="FV6" i="2"/>
  <c r="FU6" i="2"/>
  <c r="FR6" i="2"/>
  <c r="FQ6" i="2"/>
  <c r="FP6" i="2"/>
  <c r="FP7" i="2" s="1"/>
  <c r="FO6" i="2"/>
  <c r="FO7" i="2" s="1"/>
  <c r="FN6" i="2"/>
  <c r="FM6" i="2"/>
  <c r="FL6" i="2"/>
  <c r="FL7" i="2" s="1"/>
  <c r="FJ6" i="2"/>
  <c r="FJ7" i="2" s="1"/>
  <c r="FI6" i="2"/>
  <c r="FI7" i="2" s="1"/>
  <c r="FH6" i="2"/>
  <c r="FH7" i="2" s="1"/>
  <c r="FG6" i="2"/>
  <c r="FF6" i="2"/>
  <c r="FF7" i="2" s="1"/>
  <c r="FE6" i="2"/>
  <c r="FC6" i="2"/>
  <c r="EZ6" i="2"/>
  <c r="EY6" i="2"/>
  <c r="EX6" i="2"/>
  <c r="EX7" i="2" s="1"/>
  <c r="EW6" i="2"/>
  <c r="EW7" i="2" s="1"/>
  <c r="EV6" i="2"/>
  <c r="EV7" i="2" s="1"/>
  <c r="EU6" i="2"/>
  <c r="ET6" i="2"/>
  <c r="ES6" i="2"/>
  <c r="ER6" i="2"/>
  <c r="ER7" i="2" s="1"/>
  <c r="EQ6" i="2"/>
  <c r="EQ7" i="2" s="1"/>
  <c r="EP6" i="2"/>
  <c r="EP7" i="2" s="1"/>
  <c r="EO6" i="2"/>
  <c r="FA6" i="2" s="1"/>
  <c r="FA7" i="2" s="1"/>
  <c r="EN6" i="2"/>
  <c r="EM6" i="2"/>
  <c r="EK6" i="2"/>
  <c r="EJ6" i="2"/>
  <c r="EL6" i="2" s="1"/>
  <c r="EI6" i="2"/>
  <c r="EH6" i="2"/>
  <c r="EG6" i="2"/>
  <c r="EF6" i="2"/>
  <c r="EF7" i="2" s="1"/>
  <c r="ED6" i="2"/>
  <c r="HW35" i="2" s="1"/>
  <c r="EA6" i="2"/>
  <c r="DZ6" i="2"/>
  <c r="DY6" i="2"/>
  <c r="DY7" i="2" s="1"/>
  <c r="DX6" i="2"/>
  <c r="DX7" i="2" s="1"/>
  <c r="DW6" i="2"/>
  <c r="DW7" i="2" s="1"/>
  <c r="DV6" i="2"/>
  <c r="DT6" i="2"/>
  <c r="DT7" i="2" s="1"/>
  <c r="DS6" i="2"/>
  <c r="DR6" i="2"/>
  <c r="HS35" i="2" s="1"/>
  <c r="HS40" i="2" s="1"/>
  <c r="DN6" i="2"/>
  <c r="DN7" i="2" s="1"/>
  <c r="DL6" i="2"/>
  <c r="DK6" i="2"/>
  <c r="DK7" i="2" s="1"/>
  <c r="DI6" i="2"/>
  <c r="DG6" i="2"/>
  <c r="DG7" i="2" s="1"/>
  <c r="DF6" i="2"/>
  <c r="DD6" i="2"/>
  <c r="DD7" i="2" s="1"/>
  <c r="DC6" i="2"/>
  <c r="DB6" i="2"/>
  <c r="DA6" i="2"/>
  <c r="CY6" i="2"/>
  <c r="CV6" i="2"/>
  <c r="CV7" i="2" s="1"/>
  <c r="CU6" i="2"/>
  <c r="CU7" i="2" s="1"/>
  <c r="CT6" i="2"/>
  <c r="CT7" i="2" s="1"/>
  <c r="CR6" i="2"/>
  <c r="CQ6" i="2"/>
  <c r="CP6" i="2"/>
  <c r="CN6" i="2"/>
  <c r="CL6" i="2"/>
  <c r="CK6" i="2"/>
  <c r="CJ6" i="2"/>
  <c r="CJ7" i="2" s="1"/>
  <c r="CI6" i="2"/>
  <c r="CM6" i="2" s="1"/>
  <c r="CH6" i="2"/>
  <c r="CG6" i="2"/>
  <c r="CF6" i="2"/>
  <c r="CE6" i="2"/>
  <c r="CE7" i="2" s="1"/>
  <c r="CC6" i="2"/>
  <c r="CC7" i="2" s="1"/>
  <c r="CA6" i="2"/>
  <c r="CA7" i="2" s="1"/>
  <c r="BY6" i="2"/>
  <c r="BX6" i="2"/>
  <c r="BW6" i="2"/>
  <c r="BV6" i="2"/>
  <c r="BU6" i="2"/>
  <c r="BU7" i="2" s="1"/>
  <c r="BT6" i="2"/>
  <c r="HP35" i="2" s="1"/>
  <c r="BQ6" i="2"/>
  <c r="BQ7" i="2" s="1"/>
  <c r="BP6" i="2"/>
  <c r="BN6" i="2"/>
  <c r="BM6" i="2"/>
  <c r="BM7" i="2" s="1"/>
  <c r="BL6" i="2"/>
  <c r="BK6" i="2"/>
  <c r="BJ6" i="2"/>
  <c r="BI6" i="2"/>
  <c r="HN35" i="2" s="1"/>
  <c r="HN40" i="2" s="1"/>
  <c r="BH6" i="2"/>
  <c r="BE6" i="2"/>
  <c r="BD6" i="2"/>
  <c r="BD7" i="2" s="1"/>
  <c r="BC6" i="2"/>
  <c r="BC7" i="2" s="1"/>
  <c r="AZ6" i="2"/>
  <c r="AY6" i="2"/>
  <c r="AW6" i="2"/>
  <c r="AV6" i="2"/>
  <c r="AU6" i="2"/>
  <c r="AR6" i="2"/>
  <c r="AT6" i="2" s="1"/>
  <c r="AQ6" i="2"/>
  <c r="AM6" i="2"/>
  <c r="AL6" i="2"/>
  <c r="AN6" i="2" s="1"/>
  <c r="AN7" i="2" s="1"/>
  <c r="AJ6" i="2"/>
  <c r="AI6" i="2"/>
  <c r="AH6" i="2"/>
  <c r="AK6" i="2" s="1"/>
  <c r="AG6" i="2"/>
  <c r="AG7" i="2" s="1"/>
  <c r="AF6" i="2"/>
  <c r="HM50" i="2" s="1"/>
  <c r="AD6" i="2"/>
  <c r="AC6" i="2"/>
  <c r="AB6" i="2"/>
  <c r="AB7" i="2" s="1"/>
  <c r="Z6" i="2"/>
  <c r="Z7" i="2" s="1"/>
  <c r="Y6" i="2"/>
  <c r="W6" i="2"/>
  <c r="W7" i="2" s="1"/>
  <c r="V6" i="2"/>
  <c r="U6" i="2"/>
  <c r="S6" i="2"/>
  <c r="T6" i="2" s="1"/>
  <c r="T7" i="2" s="1"/>
  <c r="R6" i="2"/>
  <c r="Q6" i="2"/>
  <c r="Q7" i="2" s="1"/>
  <c r="O6" i="2"/>
  <c r="O7" i="2" s="1"/>
  <c r="N6" i="2"/>
  <c r="K6" i="2"/>
  <c r="J6" i="2"/>
  <c r="I6" i="2"/>
  <c r="H6" i="2"/>
  <c r="H7" i="2" s="1"/>
  <c r="G6" i="2"/>
  <c r="G7" i="2" s="1"/>
  <c r="F6" i="2"/>
  <c r="E6" i="2"/>
  <c r="D6" i="2"/>
  <c r="D7" i="2" s="1"/>
  <c r="HW5" i="2"/>
  <c r="HA5" i="2"/>
  <c r="GZ5" i="2"/>
  <c r="GY5" i="2"/>
  <c r="GX5" i="2"/>
  <c r="GV5" i="2"/>
  <c r="GW5" i="2" s="1"/>
  <c r="HB5" i="2" s="1"/>
  <c r="D14" i="1" s="1"/>
  <c r="GU5" i="2"/>
  <c r="GT5" i="2"/>
  <c r="GS5" i="2"/>
  <c r="GR5" i="2"/>
  <c r="GO5" i="2"/>
  <c r="GN5" i="2"/>
  <c r="GM5" i="2"/>
  <c r="GL5" i="2"/>
  <c r="GK5" i="2"/>
  <c r="GJ5" i="2"/>
  <c r="GI5" i="2"/>
  <c r="GH5" i="2"/>
  <c r="GG5" i="2"/>
  <c r="GF5" i="2"/>
  <c r="GE5" i="2"/>
  <c r="GD5" i="2"/>
  <c r="GD7" i="2" s="1"/>
  <c r="GC5" i="2"/>
  <c r="GC7" i="2" s="1"/>
  <c r="GB5" i="2"/>
  <c r="FX5" i="2"/>
  <c r="FV5" i="2"/>
  <c r="FU5" i="2"/>
  <c r="FR5" i="2"/>
  <c r="FQ5" i="2"/>
  <c r="FQ7" i="2" s="1"/>
  <c r="FP5" i="2"/>
  <c r="FO5" i="2"/>
  <c r="FN5" i="2"/>
  <c r="FN7" i="2" s="1"/>
  <c r="FM5" i="2"/>
  <c r="FZ5" i="2" s="1"/>
  <c r="FL5" i="2"/>
  <c r="FJ5" i="2"/>
  <c r="FI5" i="2"/>
  <c r="FH5" i="2"/>
  <c r="FG5" i="2"/>
  <c r="FF5" i="2"/>
  <c r="FE5" i="2"/>
  <c r="FE7" i="2" s="1"/>
  <c r="FC5" i="2"/>
  <c r="HT49" i="2" s="1"/>
  <c r="HT5" i="2" s="1"/>
  <c r="FA5" i="2"/>
  <c r="EZ5" i="2"/>
  <c r="EY5" i="2"/>
  <c r="EX5" i="2"/>
  <c r="EV5" i="2"/>
  <c r="EU5" i="2"/>
  <c r="EU7" i="2" s="1"/>
  <c r="ET5" i="2"/>
  <c r="ES5" i="2"/>
  <c r="EP5" i="2"/>
  <c r="EO5" i="2"/>
  <c r="EN5" i="2"/>
  <c r="EN7" i="2" s="1"/>
  <c r="EM5" i="2"/>
  <c r="EL5" i="2"/>
  <c r="FB5" i="2" s="1"/>
  <c r="EK5" i="2"/>
  <c r="EJ5" i="2"/>
  <c r="EI5" i="2"/>
  <c r="EH5" i="2"/>
  <c r="EH7" i="2" s="1"/>
  <c r="EG5" i="2"/>
  <c r="EF5" i="2"/>
  <c r="ED5" i="2"/>
  <c r="HW34" i="2" s="1"/>
  <c r="EA5" i="2"/>
  <c r="DZ5" i="2"/>
  <c r="EB5" i="2" s="1"/>
  <c r="DY5" i="2"/>
  <c r="DX5" i="2"/>
  <c r="DW5" i="2"/>
  <c r="DV5" i="2"/>
  <c r="DV7" i="2" s="1"/>
  <c r="DU5" i="2"/>
  <c r="DT5" i="2"/>
  <c r="DS5" i="2"/>
  <c r="DR5" i="2"/>
  <c r="HS34" i="2" s="1"/>
  <c r="DN5" i="2"/>
  <c r="DL5" i="2"/>
  <c r="DL7" i="2" s="1"/>
  <c r="DK5" i="2"/>
  <c r="DI5" i="2"/>
  <c r="DG5" i="2"/>
  <c r="DF5" i="2"/>
  <c r="DF7" i="2" s="1"/>
  <c r="DE5" i="2"/>
  <c r="DD5" i="2"/>
  <c r="DC5" i="2"/>
  <c r="DB5" i="2"/>
  <c r="DA5" i="2"/>
  <c r="CY5" i="2"/>
  <c r="CY7" i="2" s="1"/>
  <c r="CX5" i="2"/>
  <c r="CV5" i="2"/>
  <c r="CU5" i="2"/>
  <c r="CT5" i="2"/>
  <c r="CR5" i="2"/>
  <c r="CS5" i="2" s="1"/>
  <c r="CZ5" i="2" s="1"/>
  <c r="CQ5" i="2"/>
  <c r="CP5" i="2"/>
  <c r="CN5" i="2"/>
  <c r="CL5" i="2"/>
  <c r="CL7" i="2" s="1"/>
  <c r="CK5" i="2"/>
  <c r="CM5" i="2" s="1"/>
  <c r="CJ5" i="2"/>
  <c r="CI5" i="2"/>
  <c r="CG5" i="2"/>
  <c r="CG7" i="2" s="1"/>
  <c r="CF5" i="2"/>
  <c r="CH5" i="2" s="1"/>
  <c r="CE5" i="2"/>
  <c r="CC5" i="2"/>
  <c r="CA5" i="2"/>
  <c r="BY5" i="2"/>
  <c r="CD5" i="2" s="1"/>
  <c r="BX5" i="2"/>
  <c r="BW5" i="2"/>
  <c r="BV5" i="2"/>
  <c r="BU5" i="2"/>
  <c r="BT5" i="2"/>
  <c r="BR5" i="2"/>
  <c r="BQ5" i="2"/>
  <c r="BP5" i="2"/>
  <c r="BN5" i="2"/>
  <c r="BM5" i="2"/>
  <c r="BL5" i="2"/>
  <c r="BL7" i="2" s="1"/>
  <c r="BK5" i="2"/>
  <c r="BK7" i="2" s="1"/>
  <c r="BJ5" i="2"/>
  <c r="BJ7" i="2" s="1"/>
  <c r="BI5" i="2"/>
  <c r="HN34" i="2" s="1"/>
  <c r="BH5" i="2"/>
  <c r="BE5" i="2"/>
  <c r="BE7" i="2" s="1"/>
  <c r="BD5" i="2"/>
  <c r="BC5" i="2"/>
  <c r="AZ5" i="2"/>
  <c r="AY5" i="2"/>
  <c r="AW5" i="2"/>
  <c r="AV5" i="2"/>
  <c r="BF5" i="2" s="1"/>
  <c r="AU5" i="2"/>
  <c r="AR5" i="2"/>
  <c r="AT5" i="2" s="1"/>
  <c r="AQ5" i="2"/>
  <c r="AM5" i="2"/>
  <c r="AM7" i="2" s="1"/>
  <c r="AL5" i="2"/>
  <c r="AN5" i="2" s="1"/>
  <c r="AJ5" i="2"/>
  <c r="AJ7" i="2" s="1"/>
  <c r="AI5" i="2"/>
  <c r="AH5" i="2"/>
  <c r="AK5" i="2" s="1"/>
  <c r="AO5" i="2" s="1"/>
  <c r="AG5" i="2"/>
  <c r="AF5" i="2"/>
  <c r="HM49" i="2" s="1"/>
  <c r="AD5" i="2"/>
  <c r="AD7" i="2" s="1"/>
  <c r="AC5" i="2"/>
  <c r="AE5" i="2" s="1"/>
  <c r="AB5" i="2"/>
  <c r="Z5" i="2"/>
  <c r="AA5" i="2" s="1"/>
  <c r="Y5" i="2"/>
  <c r="W5" i="2"/>
  <c r="V5" i="2"/>
  <c r="X5" i="2" s="1"/>
  <c r="U5" i="2"/>
  <c r="T5" i="2"/>
  <c r="S5" i="2"/>
  <c r="R5" i="2"/>
  <c r="R7" i="2" s="1"/>
  <c r="Q5" i="2"/>
  <c r="O5" i="2"/>
  <c r="N5" i="2"/>
  <c r="HF5" i="2" s="1"/>
  <c r="K5" i="2"/>
  <c r="J5" i="2"/>
  <c r="L5" i="2" s="1"/>
  <c r="I5" i="2"/>
  <c r="H5" i="2"/>
  <c r="G5" i="2"/>
  <c r="F5" i="2"/>
  <c r="E5" i="2"/>
  <c r="D5" i="2"/>
  <c r="GO1" i="2"/>
  <c r="D43" i="1"/>
  <c r="D42" i="1"/>
  <c r="D41" i="1"/>
  <c r="R40" i="1"/>
  <c r="Q40" i="1"/>
  <c r="P40" i="1"/>
  <c r="K40" i="1"/>
  <c r="J40" i="1"/>
  <c r="H40" i="1"/>
  <c r="G40" i="1"/>
  <c r="F40" i="1"/>
  <c r="D40" i="1"/>
  <c r="D39" i="1"/>
  <c r="D38" i="1"/>
  <c r="R37" i="1"/>
  <c r="Q37" i="1"/>
  <c r="M37" i="1"/>
  <c r="I37" i="1"/>
  <c r="G37" i="1"/>
  <c r="F37" i="1"/>
  <c r="D37" i="1"/>
  <c r="D36" i="1"/>
  <c r="D35" i="1"/>
  <c r="D34" i="1"/>
  <c r="D33" i="1"/>
  <c r="D32" i="1"/>
  <c r="D31" i="1"/>
  <c r="Q30" i="1"/>
  <c r="D30" i="1"/>
  <c r="O19" i="1"/>
  <c r="N19" i="1"/>
  <c r="F19" i="1"/>
  <c r="O18" i="1"/>
  <c r="I18" i="1"/>
  <c r="F18" i="1"/>
  <c r="N17" i="1"/>
  <c r="F17" i="1"/>
  <c r="O16" i="1"/>
  <c r="N16" i="1"/>
  <c r="I16" i="1"/>
  <c r="F16" i="1"/>
  <c r="O15" i="1"/>
  <c r="N15" i="1"/>
  <c r="N14" i="1"/>
  <c r="F14" i="1"/>
  <c r="N13" i="1"/>
  <c r="H13" i="1"/>
  <c r="F13" i="1"/>
  <c r="G13" i="1" s="1"/>
  <c r="N12" i="1"/>
  <c r="O11" i="1"/>
  <c r="N11" i="1"/>
  <c r="F11" i="1"/>
  <c r="O10" i="1"/>
  <c r="N10" i="1"/>
  <c r="V9" i="1"/>
  <c r="U9" i="1" s="1"/>
  <c r="T9" i="1" s="1"/>
  <c r="S9" i="1" s="1"/>
  <c r="F9" i="1"/>
  <c r="U8" i="1"/>
  <c r="T8" i="1" s="1"/>
  <c r="S8" i="1"/>
  <c r="O8" i="1"/>
  <c r="F8" i="1"/>
  <c r="I6" i="1"/>
  <c r="P3" i="1"/>
  <c r="CO5" i="2" l="1"/>
  <c r="D10" i="1" s="1"/>
  <c r="BG5" i="2"/>
  <c r="HY19" i="2"/>
  <c r="HY5" i="2" s="1"/>
  <c r="D18" i="1"/>
  <c r="HQ19" i="2"/>
  <c r="HQ5" i="2" s="1"/>
  <c r="D11" i="1"/>
  <c r="CH7" i="2"/>
  <c r="AO6" i="2"/>
  <c r="AO7" i="2" s="1"/>
  <c r="AK7" i="2"/>
  <c r="CM7" i="2"/>
  <c r="EL7" i="2"/>
  <c r="FB6" i="2"/>
  <c r="M5" i="2"/>
  <c r="AT7" i="2"/>
  <c r="BS5" i="2"/>
  <c r="HP5" i="2"/>
  <c r="CD6" i="2"/>
  <c r="CD7" i="2" s="1"/>
  <c r="BY59" i="2"/>
  <c r="CD9" i="2"/>
  <c r="I9" i="1"/>
  <c r="FK5" i="2"/>
  <c r="GA5" i="2" s="1"/>
  <c r="L6" i="2"/>
  <c r="J7" i="2"/>
  <c r="EA7" i="2"/>
  <c r="S7" i="2"/>
  <c r="BT7" i="2"/>
  <c r="K7" i="2"/>
  <c r="GE7" i="2"/>
  <c r="AL7" i="2"/>
  <c r="DR7" i="2"/>
  <c r="EJ7" i="2"/>
  <c r="AI59" i="2"/>
  <c r="HM21" i="2"/>
  <c r="BN69" i="2"/>
  <c r="BR59" i="2"/>
  <c r="BR69" i="2" s="1"/>
  <c r="BS13" i="2"/>
  <c r="DQ14" i="2"/>
  <c r="GP14" i="2"/>
  <c r="GQ14" i="2" s="1"/>
  <c r="BS15" i="2"/>
  <c r="M16" i="2"/>
  <c r="HF16" i="2"/>
  <c r="T16" i="2"/>
  <c r="AP16" i="2" s="1"/>
  <c r="HP6" i="2"/>
  <c r="HW40" i="2"/>
  <c r="HW6" i="2"/>
  <c r="HU50" i="2"/>
  <c r="GR7" i="2"/>
  <c r="HF6" i="2"/>
  <c r="HF7" i="2" s="1"/>
  <c r="M10" i="2"/>
  <c r="FA10" i="2"/>
  <c r="FB10" i="2" s="1"/>
  <c r="FB12" i="2"/>
  <c r="FD24" i="2"/>
  <c r="FD19" i="2"/>
  <c r="GP5" i="2"/>
  <c r="GP7" i="2" s="1"/>
  <c r="HM35" i="2"/>
  <c r="AA6" i="2"/>
  <c r="AA7" i="2" s="1"/>
  <c r="CX6" i="2"/>
  <c r="CX7" i="2" s="1"/>
  <c r="EE6" i="2"/>
  <c r="HT50" i="2"/>
  <c r="HG6" i="2"/>
  <c r="HG7" i="2" s="1"/>
  <c r="BW7" i="2"/>
  <c r="V59" i="2"/>
  <c r="X9" i="2"/>
  <c r="DK59" i="2"/>
  <c r="DK69" i="2" s="1"/>
  <c r="DP9" i="2"/>
  <c r="FE19" i="2"/>
  <c r="FK18" i="2"/>
  <c r="J13" i="1"/>
  <c r="K13" i="1" s="1"/>
  <c r="L13" i="1" s="1"/>
  <c r="CR7" i="2"/>
  <c r="CV59" i="2"/>
  <c r="CV69" i="2" s="1"/>
  <c r="CX9" i="2"/>
  <c r="FE59" i="2"/>
  <c r="FK9" i="2"/>
  <c r="GK59" i="2"/>
  <c r="GO9" i="2"/>
  <c r="FK10" i="2"/>
  <c r="GA10" i="2" s="1"/>
  <c r="FA11" i="2"/>
  <c r="FB11" i="2" s="1"/>
  <c r="EC12" i="2"/>
  <c r="HF13" i="2"/>
  <c r="M14" i="2"/>
  <c r="AI19" i="2"/>
  <c r="AK18" i="2"/>
  <c r="BP19" i="2"/>
  <c r="HM19" i="2"/>
  <c r="EC5" i="2"/>
  <c r="FD5" i="2"/>
  <c r="D13" i="1" s="1"/>
  <c r="HU49" i="2"/>
  <c r="HU5" i="2" s="1"/>
  <c r="P6" i="2"/>
  <c r="AC7" i="2"/>
  <c r="CK7" i="2"/>
  <c r="DE6" i="2"/>
  <c r="DU6" i="2"/>
  <c r="DU7" i="2" s="1"/>
  <c r="EG7" i="2"/>
  <c r="ES7" i="2"/>
  <c r="FR7" i="2"/>
  <c r="AR7" i="2"/>
  <c r="BI7" i="2"/>
  <c r="BT59" i="2"/>
  <c r="HP36" i="2"/>
  <c r="ED59" i="2"/>
  <c r="HW36" i="2"/>
  <c r="EE9" i="2"/>
  <c r="H16" i="1" s="1"/>
  <c r="ER59" i="2"/>
  <c r="ER69" i="2" s="1"/>
  <c r="ER33" i="2"/>
  <c r="ER45" i="2" s="1"/>
  <c r="ER18" i="2"/>
  <c r="EL16" i="2"/>
  <c r="FB16" i="2" s="1"/>
  <c r="AJ22" i="2"/>
  <c r="AJ19" i="2"/>
  <c r="CU19" i="2"/>
  <c r="CX18" i="2"/>
  <c r="FB20" i="2"/>
  <c r="GQ5" i="2"/>
  <c r="FD6" i="2"/>
  <c r="HG5" i="2"/>
  <c r="BX7" i="2"/>
  <c r="GJ6" i="2"/>
  <c r="GJ7" i="2" s="1"/>
  <c r="CJ59" i="2"/>
  <c r="CJ69" i="2" s="1"/>
  <c r="CM9" i="2"/>
  <c r="DR59" i="2"/>
  <c r="HS36" i="2"/>
  <c r="HS41" i="2" s="1"/>
  <c r="EC9" i="2"/>
  <c r="EF59" i="2"/>
  <c r="HF15" i="2"/>
  <c r="P15" i="2"/>
  <c r="DP15" i="2"/>
  <c r="FA15" i="2"/>
  <c r="HG15" i="2"/>
  <c r="FD15" i="2"/>
  <c r="CO16" i="2"/>
  <c r="IA49" i="2"/>
  <c r="DP5" i="2"/>
  <c r="DQ5" i="2" s="1"/>
  <c r="D44" i="1"/>
  <c r="DB7" i="2"/>
  <c r="GO65" i="2"/>
  <c r="GO64" i="2"/>
  <c r="GO67" i="2"/>
  <c r="GO66" i="2"/>
  <c r="EE5" i="2"/>
  <c r="D16" i="1" s="1"/>
  <c r="E7" i="2"/>
  <c r="AE6" i="2"/>
  <c r="AE7" i="2" s="1"/>
  <c r="BY7" i="2"/>
  <c r="DC7" i="2"/>
  <c r="FV7" i="2"/>
  <c r="AV7" i="2"/>
  <c r="AB59" i="2"/>
  <c r="AE9" i="2"/>
  <c r="AQ69" i="2"/>
  <c r="BF12" i="2"/>
  <c r="BG12" i="2" s="1"/>
  <c r="CZ12" i="2"/>
  <c r="GW12" i="2"/>
  <c r="HB12" i="2" s="1"/>
  <c r="BF13" i="2"/>
  <c r="CO14" i="2"/>
  <c r="CM14" i="2"/>
  <c r="HM55" i="2"/>
  <c r="IA50" i="2"/>
  <c r="AU7" i="2"/>
  <c r="CF7" i="2"/>
  <c r="DQ10" i="2"/>
  <c r="BS11" i="2"/>
  <c r="BS17" i="2"/>
  <c r="HS121" i="2"/>
  <c r="HM34" i="2"/>
  <c r="P5" i="2"/>
  <c r="AP5" i="2" s="1"/>
  <c r="D7" i="1" s="1"/>
  <c r="BF6" i="2"/>
  <c r="BF7" i="2" s="1"/>
  <c r="CZ6" i="2"/>
  <c r="CP7" i="2"/>
  <c r="FZ6" i="2"/>
  <c r="FZ7" i="2" s="1"/>
  <c r="N7" i="2"/>
  <c r="AF7" i="2"/>
  <c r="ED7" i="2"/>
  <c r="N59" i="2"/>
  <c r="HM36" i="2"/>
  <c r="P9" i="2"/>
  <c r="EI59" i="2"/>
  <c r="EI69" i="2" s="1"/>
  <c r="EL9" i="2"/>
  <c r="GR59" i="2"/>
  <c r="HU51" i="2"/>
  <c r="HB9" i="2"/>
  <c r="H14" i="1" s="1"/>
  <c r="AN17" i="2"/>
  <c r="EG19" i="2"/>
  <c r="EG24" i="2"/>
  <c r="HB18" i="2"/>
  <c r="BG20" i="2"/>
  <c r="HE20" i="2" s="1"/>
  <c r="GD69" i="2"/>
  <c r="GP59" i="2"/>
  <c r="GP69" i="2" s="1"/>
  <c r="HF10" i="2"/>
  <c r="P10" i="2"/>
  <c r="HF11" i="2"/>
  <c r="P11" i="2"/>
  <c r="AP11" i="2" s="1"/>
  <c r="M12" i="2"/>
  <c r="BG14" i="2"/>
  <c r="CZ17" i="2"/>
  <c r="CP19" i="2"/>
  <c r="BX58" i="2"/>
  <c r="BX19" i="2"/>
  <c r="BX24" i="2"/>
  <c r="AH7" i="2"/>
  <c r="HP34" i="2"/>
  <c r="HP40" i="2" s="1"/>
  <c r="X6" i="2"/>
  <c r="X7" i="2" s="1"/>
  <c r="V7" i="2"/>
  <c r="AI7" i="2"/>
  <c r="BR6" i="2"/>
  <c r="BR7" i="2" s="1"/>
  <c r="DI7" i="2"/>
  <c r="DP6" i="2"/>
  <c r="DP7" i="2" s="1"/>
  <c r="EB6" i="2"/>
  <c r="EB7" i="2" s="1"/>
  <c r="DZ7" i="2"/>
  <c r="EM7" i="2"/>
  <c r="EY7" i="2"/>
  <c r="GO6" i="2"/>
  <c r="GO7" i="2" s="1"/>
  <c r="CI7" i="2"/>
  <c r="AV69" i="2"/>
  <c r="BF59" i="2"/>
  <c r="BF69" i="2" s="1"/>
  <c r="DE9" i="2"/>
  <c r="DQ9" i="2" s="1"/>
  <c r="HG11" i="2"/>
  <c r="FA16" i="2"/>
  <c r="O19" i="2"/>
  <c r="P17" i="2"/>
  <c r="HF17" i="2"/>
  <c r="BJ58" i="2"/>
  <c r="BJ24" i="2"/>
  <c r="BJ19" i="2"/>
  <c r="CQ7" i="2"/>
  <c r="CS6" i="2"/>
  <c r="CS7" i="2" s="1"/>
  <c r="EW59" i="2"/>
  <c r="EW69" i="2" s="1"/>
  <c r="EW33" i="2"/>
  <c r="EW45" i="2" s="1"/>
  <c r="EW18" i="2"/>
  <c r="AZ7" i="2"/>
  <c r="FM7" i="2"/>
  <c r="HB6" i="2"/>
  <c r="AH59" i="2"/>
  <c r="AK9" i="2"/>
  <c r="AO9" i="2" s="1"/>
  <c r="CQ59" i="2"/>
  <c r="CS9" i="2"/>
  <c r="CZ9" i="2" s="1"/>
  <c r="CZ10" i="2"/>
  <c r="CO12" i="2"/>
  <c r="DE15" i="2"/>
  <c r="DQ15" i="2" s="1"/>
  <c r="BI59" i="2"/>
  <c r="HN36" i="2"/>
  <c r="HN41" i="2" s="1"/>
  <c r="HG10" i="2"/>
  <c r="GJ11" i="2"/>
  <c r="GQ11" i="2" s="1"/>
  <c r="CH14" i="2"/>
  <c r="FA14" i="2"/>
  <c r="FB14" i="2" s="1"/>
  <c r="GP15" i="2"/>
  <c r="GQ15" i="2" s="1"/>
  <c r="CZ16" i="2"/>
  <c r="FK16" i="2"/>
  <c r="GA16" i="2" s="1"/>
  <c r="CJ22" i="2"/>
  <c r="CJ19" i="2"/>
  <c r="ES19" i="2"/>
  <c r="ES24" i="2"/>
  <c r="AO20" i="2"/>
  <c r="DE20" i="2"/>
  <c r="DQ20" i="2" s="1"/>
  <c r="K22" i="2"/>
  <c r="BK22" i="2"/>
  <c r="GP21" i="2"/>
  <c r="J24" i="2"/>
  <c r="L23" i="2"/>
  <c r="BS23" i="2"/>
  <c r="BH24" i="2"/>
  <c r="BW24" i="2"/>
  <c r="FC50" i="2"/>
  <c r="FD50" i="2" s="1"/>
  <c r="L37" i="1" s="1"/>
  <c r="FC41" i="2"/>
  <c r="HG26" i="2"/>
  <c r="HG50" i="2" s="1"/>
  <c r="FD26" i="2"/>
  <c r="GI50" i="2"/>
  <c r="GI41" i="2"/>
  <c r="GP27" i="2"/>
  <c r="EH45" i="2"/>
  <c r="EL45" i="2" s="1"/>
  <c r="EL33" i="2"/>
  <c r="GH7" i="2"/>
  <c r="GT7" i="2"/>
  <c r="D59" i="2"/>
  <c r="M9" i="2"/>
  <c r="AK10" i="2"/>
  <c r="AO10" i="2" s="1"/>
  <c r="GJ10" i="2"/>
  <c r="GQ10" i="2" s="1"/>
  <c r="AN11" i="2"/>
  <c r="AO11" i="2" s="1"/>
  <c r="AK12" i="2"/>
  <c r="AO12" i="2" s="1"/>
  <c r="GP12" i="2"/>
  <c r="GQ12" i="2" s="1"/>
  <c r="CO13" i="2"/>
  <c r="GP13" i="2"/>
  <c r="GQ13" i="2" s="1"/>
  <c r="HB13" i="2"/>
  <c r="FK14" i="2"/>
  <c r="GA14" i="2" s="1"/>
  <c r="EB15" i="2"/>
  <c r="EC15" i="2" s="1"/>
  <c r="EF58" i="2"/>
  <c r="EF22" i="2"/>
  <c r="EF19" i="2"/>
  <c r="DZ22" i="2"/>
  <c r="EB21" i="2"/>
  <c r="EB22" i="2" s="1"/>
  <c r="GW22" i="2"/>
  <c r="AT24" i="2"/>
  <c r="HN39" i="2"/>
  <c r="HN42" i="2" s="1"/>
  <c r="BI24" i="2"/>
  <c r="CZ23" i="2"/>
  <c r="FP24" i="2"/>
  <c r="GW24" i="2"/>
  <c r="CV50" i="2"/>
  <c r="CV41" i="2"/>
  <c r="CX26" i="2"/>
  <c r="W52" i="2"/>
  <c r="X29" i="2"/>
  <c r="AA20" i="2"/>
  <c r="BF21" i="2"/>
  <c r="AV22" i="2"/>
  <c r="CD22" i="2"/>
  <c r="FQ24" i="2"/>
  <c r="FL51" i="2"/>
  <c r="FZ51" i="2" s="1"/>
  <c r="FZ27" i="2"/>
  <c r="FY41" i="2"/>
  <c r="FY51" i="2"/>
  <c r="GB48" i="2"/>
  <c r="AQ45" i="2"/>
  <c r="FE22" i="2"/>
  <c r="FQ22" i="2"/>
  <c r="BF23" i="2"/>
  <c r="BF24" i="2" s="1"/>
  <c r="AV24" i="2"/>
  <c r="BK24" i="2"/>
  <c r="CD24" i="2"/>
  <c r="DI24" i="2"/>
  <c r="DP23" i="2"/>
  <c r="FE24" i="2"/>
  <c r="CJ50" i="2"/>
  <c r="CJ41" i="2"/>
  <c r="CM26" i="2"/>
  <c r="Y51" i="2"/>
  <c r="AA51" i="2" s="1"/>
  <c r="AA27" i="2"/>
  <c r="GU53" i="2"/>
  <c r="GW53" i="2" s="1"/>
  <c r="GW36" i="2"/>
  <c r="DS19" i="2"/>
  <c r="DU17" i="2"/>
  <c r="EC17" i="2" s="1"/>
  <c r="P19" i="2"/>
  <c r="BK58" i="2"/>
  <c r="BK19" i="2"/>
  <c r="DT58" i="2"/>
  <c r="DT22" i="2"/>
  <c r="DT19" i="2"/>
  <c r="CZ20" i="2"/>
  <c r="CU22" i="2"/>
  <c r="GK24" i="2"/>
  <c r="GO23" i="2"/>
  <c r="GO24" i="2" s="1"/>
  <c r="FO49" i="2"/>
  <c r="FZ28" i="2"/>
  <c r="AN30" i="2"/>
  <c r="GO11" i="2"/>
  <c r="FA12" i="2"/>
  <c r="BG13" i="2"/>
  <c r="HE13" i="2" s="1"/>
  <c r="HH13" i="2" s="1"/>
  <c r="HF14" i="2"/>
  <c r="FB15" i="2"/>
  <c r="DQ16" i="2"/>
  <c r="DE17" i="2"/>
  <c r="DQ17" i="2" s="1"/>
  <c r="AV58" i="2"/>
  <c r="BF18" i="2"/>
  <c r="BF19" i="2" s="1"/>
  <c r="AV19" i="2"/>
  <c r="DU18" i="2"/>
  <c r="DU19" i="2" s="1"/>
  <c r="GC19" i="2"/>
  <c r="HA24" i="2"/>
  <c r="BV41" i="2"/>
  <c r="BV50" i="2"/>
  <c r="CU49" i="2"/>
  <c r="CX49" i="2" s="1"/>
  <c r="CX28" i="2"/>
  <c r="DZ49" i="2"/>
  <c r="EB49" i="2" s="1"/>
  <c r="EB28" i="2"/>
  <c r="BL44" i="2"/>
  <c r="BS32" i="2"/>
  <c r="BL53" i="2"/>
  <c r="HM20" i="2"/>
  <c r="FK6" i="2"/>
  <c r="CF69" i="2"/>
  <c r="CH59" i="2"/>
  <c r="CH69" i="2" s="1"/>
  <c r="GF59" i="2"/>
  <c r="GF69" i="2" s="1"/>
  <c r="GJ9" i="2"/>
  <c r="GU69" i="2"/>
  <c r="GW59" i="2"/>
  <c r="EC10" i="2"/>
  <c r="GO10" i="2"/>
  <c r="EC11" i="2"/>
  <c r="HF12" i="2"/>
  <c r="BS12" i="2"/>
  <c r="FK12" i="2"/>
  <c r="GA12" i="2" s="1"/>
  <c r="FK13" i="2"/>
  <c r="GA13" i="2" s="1"/>
  <c r="EC14" i="2"/>
  <c r="HB14" i="2"/>
  <c r="AO15" i="2"/>
  <c r="CM15" i="2"/>
  <c r="CO15" i="2" s="1"/>
  <c r="GJ16" i="2"/>
  <c r="GQ16" i="2" s="1"/>
  <c r="AO17" i="2"/>
  <c r="CO17" i="2"/>
  <c r="I10" i="1" s="1"/>
  <c r="HU52" i="2"/>
  <c r="HU8" i="2" s="1"/>
  <c r="HB17" i="2"/>
  <c r="I14" i="1" s="1"/>
  <c r="AW58" i="2"/>
  <c r="AW19" i="2"/>
  <c r="DH58" i="2"/>
  <c r="DH22" i="2"/>
  <c r="DH24" i="2"/>
  <c r="DP18" i="2"/>
  <c r="DP19" i="2" s="1"/>
  <c r="DH19" i="2"/>
  <c r="GD58" i="2"/>
  <c r="GD19" i="2"/>
  <c r="GR19" i="2"/>
  <c r="HF20" i="2"/>
  <c r="P20" i="2"/>
  <c r="AP20" i="2" s="1"/>
  <c r="C20" i="2" s="1"/>
  <c r="AH22" i="2"/>
  <c r="AK21" i="2"/>
  <c r="CI22" i="2"/>
  <c r="EG22" i="2"/>
  <c r="ES22" i="2"/>
  <c r="HA22" i="2"/>
  <c r="CU24" i="2"/>
  <c r="CX23" i="2"/>
  <c r="FK24" i="2"/>
  <c r="FH24" i="2"/>
  <c r="AQ50" i="2"/>
  <c r="AQ41" i="2"/>
  <c r="FC49" i="2"/>
  <c r="FD49" i="2" s="1"/>
  <c r="K37" i="1" s="1"/>
  <c r="HG28" i="2"/>
  <c r="HG49" i="2" s="1"/>
  <c r="FD28" i="2"/>
  <c r="J69" i="2"/>
  <c r="L59" i="2"/>
  <c r="L69" i="2" s="1"/>
  <c r="AL69" i="2"/>
  <c r="AN59" i="2"/>
  <c r="BS10" i="2"/>
  <c r="M11" i="2"/>
  <c r="BF11" i="2"/>
  <c r="BG11" i="2" s="1"/>
  <c r="FB13" i="2"/>
  <c r="CZ14" i="2"/>
  <c r="GO15" i="2"/>
  <c r="FZ17" i="2"/>
  <c r="GA17" i="2" s="1"/>
  <c r="GE19" i="2"/>
  <c r="GJ17" i="2"/>
  <c r="GQ17" i="2" s="1"/>
  <c r="FP58" i="2"/>
  <c r="FP22" i="2"/>
  <c r="FP19" i="2"/>
  <c r="BS20" i="2"/>
  <c r="AI22" i="2"/>
  <c r="GL22" i="2"/>
  <c r="GO21" i="2"/>
  <c r="GO22" i="2" s="1"/>
  <c r="AH24" i="2"/>
  <c r="AK23" i="2"/>
  <c r="CV24" i="2"/>
  <c r="GQ23" i="2"/>
  <c r="CZ26" i="2"/>
  <c r="CR51" i="2"/>
  <c r="CS27" i="2"/>
  <c r="GF19" i="2"/>
  <c r="V22" i="2"/>
  <c r="X21" i="2"/>
  <c r="DE22" i="2"/>
  <c r="HM24" i="2"/>
  <c r="AI24" i="2"/>
  <c r="CI24" i="2"/>
  <c r="CM23" i="2"/>
  <c r="CM24" i="2" s="1"/>
  <c r="O50" i="2"/>
  <c r="O41" i="2"/>
  <c r="AH49" i="2"/>
  <c r="AK49" i="2" s="1"/>
  <c r="AK28" i="2"/>
  <c r="AO28" i="2" s="1"/>
  <c r="FK22" i="2"/>
  <c r="GA21" i="2"/>
  <c r="V24" i="2"/>
  <c r="X23" i="2"/>
  <c r="AJ24" i="2"/>
  <c r="DT24" i="2"/>
  <c r="EW24" i="2"/>
  <c r="AD50" i="2"/>
  <c r="AD41" i="2"/>
  <c r="AE26" i="2"/>
  <c r="BN51" i="2"/>
  <c r="BR51" i="2" s="1"/>
  <c r="BS51" i="2" s="1"/>
  <c r="M32" i="1" s="1"/>
  <c r="BR27" i="2"/>
  <c r="BS27" i="2" s="1"/>
  <c r="HT52" i="2"/>
  <c r="HT8" i="2" s="1"/>
  <c r="FC19" i="2"/>
  <c r="HG17" i="2"/>
  <c r="CV58" i="2"/>
  <c r="CV22" i="2"/>
  <c r="CV19" i="2"/>
  <c r="EB19" i="2"/>
  <c r="BX22" i="2"/>
  <c r="HB21" i="2"/>
  <c r="W24" i="2"/>
  <c r="BU24" i="2"/>
  <c r="DB47" i="2"/>
  <c r="DE35" i="2"/>
  <c r="DQ35" i="2" s="1"/>
  <c r="FZ11" i="2"/>
  <c r="GA11" i="2" s="1"/>
  <c r="DQ12" i="2"/>
  <c r="BG15" i="2"/>
  <c r="HB15" i="2"/>
  <c r="FD17" i="2"/>
  <c r="I13" i="1" s="1"/>
  <c r="X18" i="2"/>
  <c r="CI19" i="2"/>
  <c r="CM18" i="2"/>
  <c r="CM19" i="2" s="1"/>
  <c r="J22" i="2"/>
  <c r="L21" i="2"/>
  <c r="BJ22" i="2"/>
  <c r="EL22" i="2"/>
  <c r="GC22" i="2"/>
  <c r="EO50" i="2"/>
  <c r="EO41" i="2"/>
  <c r="FA26" i="2"/>
  <c r="GH50" i="2"/>
  <c r="GH41" i="2"/>
  <c r="BB41" i="2"/>
  <c r="BB51" i="2"/>
  <c r="BF27" i="2"/>
  <c r="BH43" i="2"/>
  <c r="AB43" i="2"/>
  <c r="AE31" i="2"/>
  <c r="GF43" i="2"/>
  <c r="GJ31" i="2"/>
  <c r="BH46" i="2"/>
  <c r="BS34" i="2"/>
  <c r="GD47" i="2"/>
  <c r="GP35" i="2"/>
  <c r="R69" i="2"/>
  <c r="T59" i="2"/>
  <c r="T69" i="2" s="1"/>
  <c r="BF9" i="2"/>
  <c r="BG9" i="2" s="1"/>
  <c r="BS9" i="2"/>
  <c r="EH69" i="2"/>
  <c r="M18" i="2"/>
  <c r="CE19" i="2"/>
  <c r="CQ19" i="2"/>
  <c r="DO19" i="2"/>
  <c r="CM21" i="2"/>
  <c r="CM22" i="2" s="1"/>
  <c r="CZ21" i="2"/>
  <c r="DP21" i="2"/>
  <c r="DP22" i="2" s="1"/>
  <c r="AR22" i="2"/>
  <c r="BP22" i="2"/>
  <c r="CB22" i="2"/>
  <c r="GR22" i="2"/>
  <c r="EL23" i="2"/>
  <c r="FZ23" i="2"/>
  <c r="GA23" i="2" s="1"/>
  <c r="GL24" i="2"/>
  <c r="GX24" i="2"/>
  <c r="BB24" i="2"/>
  <c r="BN24" i="2"/>
  <c r="BZ24" i="2"/>
  <c r="R41" i="2"/>
  <c r="R50" i="2"/>
  <c r="T26" i="2"/>
  <c r="BI50" i="2"/>
  <c r="BI41" i="2"/>
  <c r="EQ50" i="2"/>
  <c r="FR50" i="2"/>
  <c r="FR41" i="2"/>
  <c r="GK50" i="2"/>
  <c r="GK41" i="2"/>
  <c r="CF51" i="2"/>
  <c r="CH51" i="2" s="1"/>
  <c r="CH27" i="2"/>
  <c r="HB27" i="2"/>
  <c r="CI49" i="2"/>
  <c r="CM49" i="2" s="1"/>
  <c r="CM28" i="2"/>
  <c r="Z48" i="2"/>
  <c r="AA30" i="2"/>
  <c r="FL48" i="2"/>
  <c r="FZ48" i="2" s="1"/>
  <c r="FZ30" i="2"/>
  <c r="GA30" i="2" s="1"/>
  <c r="N43" i="2"/>
  <c r="HF31" i="2"/>
  <c r="HF43" i="2" s="1"/>
  <c r="P31" i="2"/>
  <c r="FD43" i="2"/>
  <c r="AH44" i="2"/>
  <c r="AK44" i="2" s="1"/>
  <c r="AK32" i="2"/>
  <c r="GJ32" i="2"/>
  <c r="FA53" i="2"/>
  <c r="FA36" i="2"/>
  <c r="AR54" i="2"/>
  <c r="AT54" i="2" s="1"/>
  <c r="AT37" i="2"/>
  <c r="HF18" i="2"/>
  <c r="HF19" i="2" s="1"/>
  <c r="BH19" i="2"/>
  <c r="GV19" i="2"/>
  <c r="FA21" i="2"/>
  <c r="I22" i="2"/>
  <c r="U22" i="2"/>
  <c r="AG22" i="2"/>
  <c r="DA22" i="2"/>
  <c r="GM24" i="2"/>
  <c r="GY24" i="2"/>
  <c r="G24" i="2"/>
  <c r="S24" i="2"/>
  <c r="AQ24" i="2"/>
  <c r="BC24" i="2"/>
  <c r="CA24" i="2"/>
  <c r="ED24" i="2"/>
  <c r="EU24" i="2"/>
  <c r="F41" i="2"/>
  <c r="F50" i="2"/>
  <c r="S50" i="2"/>
  <c r="S41" i="2"/>
  <c r="DA50" i="2"/>
  <c r="DA41" i="2"/>
  <c r="DE26" i="2"/>
  <c r="DQ26" i="2" s="1"/>
  <c r="FF50" i="2"/>
  <c r="FF41" i="2"/>
  <c r="FU41" i="2"/>
  <c r="FU50" i="2"/>
  <c r="AM27" i="2"/>
  <c r="V49" i="2"/>
  <c r="X49" i="2" s="1"/>
  <c r="X28" i="2"/>
  <c r="DQ28" i="2"/>
  <c r="BX48" i="2"/>
  <c r="FN47" i="2"/>
  <c r="FZ35" i="2"/>
  <c r="N54" i="2"/>
  <c r="P54" i="2" s="1"/>
  <c r="HF37" i="2"/>
  <c r="HF54" i="2" s="1"/>
  <c r="P37" i="2"/>
  <c r="T9" i="2"/>
  <c r="HM51" i="2"/>
  <c r="AF59" i="2"/>
  <c r="AR69" i="2"/>
  <c r="AT59" i="2"/>
  <c r="AT69" i="2" s="1"/>
  <c r="BH69" i="2"/>
  <c r="BS59" i="2"/>
  <c r="CM59" i="2"/>
  <c r="CI69" i="2"/>
  <c r="CU69" i="2"/>
  <c r="CX59" i="2"/>
  <c r="CX69" i="2" s="1"/>
  <c r="P13" i="2"/>
  <c r="AP13" i="2" s="1"/>
  <c r="C13" i="2" s="1"/>
  <c r="HP37" i="2"/>
  <c r="HP8" i="2" s="1"/>
  <c r="AA18" i="2"/>
  <c r="AA19" i="2" s="1"/>
  <c r="CZ18" i="2"/>
  <c r="CZ19" i="2" s="1"/>
  <c r="FT58" i="2"/>
  <c r="FT24" i="2"/>
  <c r="HG18" i="2"/>
  <c r="HG19" i="2" s="1"/>
  <c r="BI19" i="2"/>
  <c r="BU19" i="2"/>
  <c r="CG19" i="2"/>
  <c r="CS19" i="2"/>
  <c r="EO19" i="2"/>
  <c r="FY19" i="2"/>
  <c r="GK19" i="2"/>
  <c r="HM39" i="2"/>
  <c r="EB23" i="2"/>
  <c r="EB24" i="2" s="1"/>
  <c r="AF24" i="2"/>
  <c r="AR24" i="2"/>
  <c r="CB24" i="2"/>
  <c r="G41" i="2"/>
  <c r="G50" i="2"/>
  <c r="U41" i="2"/>
  <c r="U50" i="2"/>
  <c r="AG50" i="2"/>
  <c r="AG41" i="2"/>
  <c r="BY50" i="2"/>
  <c r="BY41" i="2"/>
  <c r="DS50" i="2"/>
  <c r="DS41" i="2"/>
  <c r="DU26" i="2"/>
  <c r="EC26" i="2" s="1"/>
  <c r="FG50" i="2"/>
  <c r="FG41" i="2"/>
  <c r="GZ50" i="2"/>
  <c r="GZ41" i="2"/>
  <c r="CU51" i="2"/>
  <c r="CX51" i="2" s="1"/>
  <c r="CX27" i="2"/>
  <c r="GP51" i="2"/>
  <c r="HG27" i="2"/>
  <c r="HG51" i="2" s="1"/>
  <c r="AL49" i="2"/>
  <c r="AN49" i="2" s="1"/>
  <c r="AN28" i="2"/>
  <c r="EF49" i="2"/>
  <c r="CM29" i="2"/>
  <c r="EH52" i="2"/>
  <c r="EL52" i="2" s="1"/>
  <c r="EL29" i="2"/>
  <c r="GC52" i="2"/>
  <c r="GQ29" i="2"/>
  <c r="N48" i="2"/>
  <c r="P48" i="2" s="1"/>
  <c r="HF30" i="2"/>
  <c r="HF48" i="2" s="1"/>
  <c r="P30" i="2"/>
  <c r="ED43" i="2"/>
  <c r="EE31" i="2"/>
  <c r="FG44" i="2"/>
  <c r="FK32" i="2"/>
  <c r="D45" i="2"/>
  <c r="M45" i="2" s="1"/>
  <c r="M33" i="2"/>
  <c r="BL45" i="2"/>
  <c r="CQ45" i="2"/>
  <c r="CS45" i="2" s="1"/>
  <c r="CS33" i="2"/>
  <c r="DI46" i="2"/>
  <c r="DP34" i="2"/>
  <c r="DZ47" i="2"/>
  <c r="EB47" i="2" s="1"/>
  <c r="EB35" i="2"/>
  <c r="BF38" i="2"/>
  <c r="IA52" i="2"/>
  <c r="DM58" i="2"/>
  <c r="DM24" i="2"/>
  <c r="DA24" i="2"/>
  <c r="FA23" i="2"/>
  <c r="AW41" i="2"/>
  <c r="AW50" i="2"/>
  <c r="BL50" i="2"/>
  <c r="BL41" i="2"/>
  <c r="CA41" i="2"/>
  <c r="CA50" i="2"/>
  <c r="CN50" i="2"/>
  <c r="CN55" i="2" s="1"/>
  <c r="CN56" i="2" s="1"/>
  <c r="CN41" i="2"/>
  <c r="DC50" i="2"/>
  <c r="DC41" i="2"/>
  <c r="ET41" i="2"/>
  <c r="ET50" i="2"/>
  <c r="FX50" i="2"/>
  <c r="FX41" i="2"/>
  <c r="GN50" i="2"/>
  <c r="GN41" i="2"/>
  <c r="HA50" i="2"/>
  <c r="HA41" i="2"/>
  <c r="P27" i="2"/>
  <c r="O51" i="2"/>
  <c r="AQ51" i="2"/>
  <c r="BG51" i="2" s="1"/>
  <c r="M33" i="1" s="1"/>
  <c r="BG27" i="2"/>
  <c r="GE51" i="2"/>
  <c r="GJ51" i="2" s="1"/>
  <c r="GJ27" i="2"/>
  <c r="J49" i="2"/>
  <c r="L49" i="2" s="1"/>
  <c r="L28" i="2"/>
  <c r="M28" i="2" s="1"/>
  <c r="BH49" i="2"/>
  <c r="FL52" i="2"/>
  <c r="FZ52" i="2" s="1"/>
  <c r="FZ29" i="2"/>
  <c r="GP29" i="2"/>
  <c r="GV48" i="2"/>
  <c r="GW30" i="2"/>
  <c r="HB30" i="2" s="1"/>
  <c r="HG30" i="2"/>
  <c r="HG48" i="2" s="1"/>
  <c r="EF43" i="2"/>
  <c r="HA55" i="2"/>
  <c r="HA56" i="2" s="1"/>
  <c r="G44" i="2"/>
  <c r="BT44" i="2"/>
  <c r="AW45" i="2"/>
  <c r="BF33" i="2"/>
  <c r="BG33" i="2" s="1"/>
  <c r="DZ69" i="2"/>
  <c r="EB59" i="2"/>
  <c r="EB69" i="2" s="1"/>
  <c r="FZ9" i="2"/>
  <c r="EL18" i="2"/>
  <c r="EL19" i="2" s="1"/>
  <c r="P21" i="2"/>
  <c r="AN21" i="2"/>
  <c r="AN22" i="2" s="1"/>
  <c r="FD21" i="2"/>
  <c r="FD22" i="2" s="1"/>
  <c r="HF21" i="2"/>
  <c r="HF22" i="2" s="1"/>
  <c r="BH22" i="2"/>
  <c r="BT22" i="2"/>
  <c r="CF22" i="2"/>
  <c r="CR22" i="2"/>
  <c r="EN22" i="2"/>
  <c r="EZ22" i="2"/>
  <c r="FL22" i="2"/>
  <c r="P23" i="2"/>
  <c r="AN23" i="2"/>
  <c r="AN24" i="2" s="1"/>
  <c r="HS42" i="2"/>
  <c r="HW42" i="2"/>
  <c r="FN24" i="2"/>
  <c r="GD24" i="2"/>
  <c r="GP23" i="2"/>
  <c r="GP24" i="2" s="1"/>
  <c r="HB23" i="2"/>
  <c r="HB24" i="2" s="1"/>
  <c r="DR24" i="2"/>
  <c r="EI24" i="2"/>
  <c r="I50" i="2"/>
  <c r="I41" i="2"/>
  <c r="AY50" i="2"/>
  <c r="AY41" i="2"/>
  <c r="BM50" i="2"/>
  <c r="BM55" i="2" s="1"/>
  <c r="BM56" i="2" s="1"/>
  <c r="BM41" i="2"/>
  <c r="CP50" i="2"/>
  <c r="CP41" i="2"/>
  <c r="DV41" i="2"/>
  <c r="DV50" i="2"/>
  <c r="EH41" i="2"/>
  <c r="EH50" i="2"/>
  <c r="EL26" i="2"/>
  <c r="FB26" i="2" s="1"/>
  <c r="EU50" i="2"/>
  <c r="EU55" i="2" s="1"/>
  <c r="EU56" i="2" s="1"/>
  <c r="EU41" i="2"/>
  <c r="FI50" i="2"/>
  <c r="FI41" i="2"/>
  <c r="GB50" i="2"/>
  <c r="GB41" i="2"/>
  <c r="GO26" i="2"/>
  <c r="FE51" i="2"/>
  <c r="FK51" i="2" s="1"/>
  <c r="GA51" i="2" s="1"/>
  <c r="M43" i="1" s="1"/>
  <c r="FK27" i="2"/>
  <c r="GA27" i="2" s="1"/>
  <c r="BG49" i="2"/>
  <c r="K33" i="1" s="1"/>
  <c r="DS49" i="2"/>
  <c r="DU49" i="2" s="1"/>
  <c r="DU28" i="2"/>
  <c r="BY52" i="2"/>
  <c r="CD52" i="2" s="1"/>
  <c r="CD29" i="2"/>
  <c r="AY55" i="2"/>
  <c r="AY56" i="2" s="1"/>
  <c r="BN43" i="2"/>
  <c r="BR31" i="2"/>
  <c r="BS31" i="2" s="1"/>
  <c r="EI44" i="2"/>
  <c r="EL32" i="2"/>
  <c r="FB32" i="2" s="1"/>
  <c r="BT53" i="2"/>
  <c r="BR18" i="2"/>
  <c r="BR19" i="2" s="1"/>
  <c r="GJ18" i="2"/>
  <c r="GJ19" i="2" s="1"/>
  <c r="D19" i="2"/>
  <c r="AB19" i="2"/>
  <c r="AN19" i="2"/>
  <c r="AZ19" i="2"/>
  <c r="BL19" i="2"/>
  <c r="GB19" i="2"/>
  <c r="GN19" i="2"/>
  <c r="GZ19" i="2"/>
  <c r="DU21" i="2"/>
  <c r="HG21" i="2"/>
  <c r="FY22" i="2"/>
  <c r="DS24" i="2"/>
  <c r="EE23" i="2"/>
  <c r="HT54" i="2"/>
  <c r="FC24" i="2"/>
  <c r="FO24" i="2"/>
  <c r="CD26" i="2"/>
  <c r="DF41" i="2"/>
  <c r="DF50" i="2"/>
  <c r="DW41" i="2"/>
  <c r="DW50" i="2"/>
  <c r="EI50" i="2"/>
  <c r="EI41" i="2"/>
  <c r="GC50" i="2"/>
  <c r="GC41" i="2"/>
  <c r="R51" i="2"/>
  <c r="T51" i="2" s="1"/>
  <c r="T27" i="2"/>
  <c r="AE27" i="2"/>
  <c r="DP27" i="2"/>
  <c r="DQ27" i="2" s="1"/>
  <c r="ED51" i="2"/>
  <c r="EE51" i="2" s="1"/>
  <c r="M40" i="1" s="1"/>
  <c r="EE27" i="2"/>
  <c r="AR49" i="2"/>
  <c r="AT49" i="2" s="1"/>
  <c r="AT28" i="2"/>
  <c r="BG28" i="2" s="1"/>
  <c r="CS30" i="2"/>
  <c r="AI43" i="2"/>
  <c r="AK31" i="2"/>
  <c r="AO31" i="2" s="1"/>
  <c r="DR43" i="2"/>
  <c r="GM43" i="2"/>
  <c r="GO31" i="2"/>
  <c r="BF32" i="2"/>
  <c r="DU32" i="2"/>
  <c r="GR44" i="2"/>
  <c r="HG32" i="2"/>
  <c r="HG44" i="2" s="1"/>
  <c r="BN46" i="2"/>
  <c r="BR46" i="2" s="1"/>
  <c r="BR34" i="2"/>
  <c r="AV47" i="2"/>
  <c r="BF47" i="2" s="1"/>
  <c r="BF35" i="2"/>
  <c r="AB53" i="2"/>
  <c r="AE53" i="2" s="1"/>
  <c r="HF36" i="2"/>
  <c r="HF53" i="2" s="1"/>
  <c r="AE36" i="2"/>
  <c r="BF36" i="2"/>
  <c r="FL69" i="2"/>
  <c r="FZ59" i="2"/>
  <c r="FZ69" i="2" s="1"/>
  <c r="GB69" i="2"/>
  <c r="AE18" i="2"/>
  <c r="N22" i="2"/>
  <c r="Z22" i="2"/>
  <c r="AL22" i="2"/>
  <c r="DR22" i="2"/>
  <c r="ED22" i="2"/>
  <c r="EP22" i="2"/>
  <c r="GF24" i="2"/>
  <c r="HU54" i="2"/>
  <c r="GR24" i="2"/>
  <c r="HF23" i="2"/>
  <c r="HF24" i="2" s="1"/>
  <c r="BT24" i="2"/>
  <c r="CR24" i="2"/>
  <c r="FS24" i="2"/>
  <c r="GN24" i="2"/>
  <c r="Y50" i="2"/>
  <c r="Y41" i="2"/>
  <c r="BC41" i="2"/>
  <c r="BC50" i="2"/>
  <c r="BP50" i="2"/>
  <c r="BP41" i="2"/>
  <c r="DG50" i="2"/>
  <c r="DG55" i="2" s="1"/>
  <c r="DG56" i="2" s="1"/>
  <c r="DG41" i="2"/>
  <c r="EW50" i="2"/>
  <c r="FL50" i="2"/>
  <c r="FL41" i="2"/>
  <c r="FZ26" i="2"/>
  <c r="DR51" i="2"/>
  <c r="EC27" i="2"/>
  <c r="FT51" i="2"/>
  <c r="FT41" i="2"/>
  <c r="HF28" i="2"/>
  <c r="HF49" i="2" s="1"/>
  <c r="CF48" i="2"/>
  <c r="CH48" i="2" s="1"/>
  <c r="CH30" i="2"/>
  <c r="DA43" i="2"/>
  <c r="DE31" i="2"/>
  <c r="FZ31" i="2"/>
  <c r="AJ45" i="2"/>
  <c r="AJ55" i="2" s="1"/>
  <c r="AJ56" i="2" s="1"/>
  <c r="AK33" i="2"/>
  <c r="AO33" i="2" s="1"/>
  <c r="BN47" i="2"/>
  <c r="BR47" i="2" s="1"/>
  <c r="BS47" i="2" s="1"/>
  <c r="I32" i="1" s="1"/>
  <c r="BR35" i="2"/>
  <c r="EH53" i="2"/>
  <c r="EL53" i="2" s="1"/>
  <c r="EL36" i="2"/>
  <c r="GN53" i="2"/>
  <c r="GO36" i="2"/>
  <c r="Y69" i="2"/>
  <c r="AA59" i="2"/>
  <c r="AA69" i="2" s="1"/>
  <c r="DE59" i="2"/>
  <c r="DA69" i="2"/>
  <c r="EO69" i="2"/>
  <c r="FA9" i="2"/>
  <c r="FB9" i="2" s="1"/>
  <c r="P12" i="2"/>
  <c r="T18" i="2"/>
  <c r="T19" i="2" s="1"/>
  <c r="BG18" i="2"/>
  <c r="BG19" i="2" s="1"/>
  <c r="EC18" i="2"/>
  <c r="EC19" i="2" s="1"/>
  <c r="FA18" i="2"/>
  <c r="FA19" i="2" s="1"/>
  <c r="FZ18" i="2"/>
  <c r="FZ19" i="2" s="1"/>
  <c r="F19" i="2"/>
  <c r="AD19" i="2"/>
  <c r="BB19" i="2"/>
  <c r="BN19" i="2"/>
  <c r="BZ19" i="2"/>
  <c r="CL19" i="2"/>
  <c r="DJ19" i="2"/>
  <c r="FR19" i="2"/>
  <c r="DE23" i="2"/>
  <c r="DU23" i="2"/>
  <c r="GG24" i="2"/>
  <c r="GS24" i="2"/>
  <c r="HG23" i="2"/>
  <c r="DY50" i="2"/>
  <c r="DY41" i="2"/>
  <c r="EK41" i="2"/>
  <c r="EK50" i="2"/>
  <c r="FM41" i="2"/>
  <c r="FM50" i="2"/>
  <c r="GE50" i="2"/>
  <c r="GE41" i="2"/>
  <c r="GJ26" i="2"/>
  <c r="DH49" i="2"/>
  <c r="DP28" i="2"/>
  <c r="DH41" i="2"/>
  <c r="GR49" i="2"/>
  <c r="HB49" i="2" s="1"/>
  <c r="K38" i="1" s="1"/>
  <c r="HB28" i="2"/>
  <c r="R52" i="2"/>
  <c r="T52" i="2" s="1"/>
  <c r="T29" i="2"/>
  <c r="DD44" i="2"/>
  <c r="DE32" i="2"/>
  <c r="DU34" i="2"/>
  <c r="EC34" i="2" s="1"/>
  <c r="DS46" i="2"/>
  <c r="DU46" i="2" s="1"/>
  <c r="BC19" i="2"/>
  <c r="CY19" i="2"/>
  <c r="DK19" i="2"/>
  <c r="EI19" i="2"/>
  <c r="FG19" i="2"/>
  <c r="FS19" i="2"/>
  <c r="D22" i="2"/>
  <c r="AB22" i="2"/>
  <c r="AZ22" i="2"/>
  <c r="IA54" i="2"/>
  <c r="HM57" i="2"/>
  <c r="N24" i="2"/>
  <c r="Z24" i="2"/>
  <c r="AL24" i="2"/>
  <c r="M26" i="2"/>
  <c r="AM50" i="2"/>
  <c r="AM41" i="2"/>
  <c r="CG41" i="2"/>
  <c r="CG50" i="2"/>
  <c r="CT41" i="2"/>
  <c r="CT50" i="2"/>
  <c r="DK50" i="2"/>
  <c r="DK41" i="2"/>
  <c r="GT50" i="2"/>
  <c r="GT55" i="2" s="1"/>
  <c r="GT56" i="2" s="1"/>
  <c r="GT41" i="2"/>
  <c r="HB26" i="2"/>
  <c r="BY51" i="2"/>
  <c r="CD51" i="2" s="1"/>
  <c r="CO51" i="2" s="1"/>
  <c r="M34" i="1" s="1"/>
  <c r="CD27" i="2"/>
  <c r="CO27" i="2" s="1"/>
  <c r="EH51" i="2"/>
  <c r="EL51" i="2" s="1"/>
  <c r="EL27" i="2"/>
  <c r="GK51" i="2"/>
  <c r="GO51" i="2" s="1"/>
  <c r="GO27" i="2"/>
  <c r="BC48" i="2"/>
  <c r="BF30" i="2"/>
  <c r="DR48" i="2"/>
  <c r="BU43" i="2"/>
  <c r="GS43" i="2"/>
  <c r="HB31" i="2"/>
  <c r="BY44" i="2"/>
  <c r="CD32" i="2"/>
  <c r="CO32" i="2" s="1"/>
  <c r="GR45" i="2"/>
  <c r="HB45" i="2" s="1"/>
  <c r="G38" i="1" s="1"/>
  <c r="AA9" i="2"/>
  <c r="CP69" i="2"/>
  <c r="DS69" i="2"/>
  <c r="DU59" i="2"/>
  <c r="DU69" i="2" s="1"/>
  <c r="EQ59" i="2"/>
  <c r="EQ69" i="2" s="1"/>
  <c r="EQ33" i="2"/>
  <c r="EQ45" i="2" s="1"/>
  <c r="FA45" i="2" s="1"/>
  <c r="FC59" i="2"/>
  <c r="HT51" i="2"/>
  <c r="GE69" i="2"/>
  <c r="GJ59" i="2"/>
  <c r="GJ69" i="2" s="1"/>
  <c r="GQ9" i="2"/>
  <c r="P14" i="2"/>
  <c r="AP14" i="2" s="1"/>
  <c r="HM37" i="2"/>
  <c r="CH18" i="2"/>
  <c r="CH19" i="2" s="1"/>
  <c r="EE18" i="2"/>
  <c r="EQ18" i="2"/>
  <c r="EQ24" i="2" s="1"/>
  <c r="CB19" i="2"/>
  <c r="FT19" i="2"/>
  <c r="HP39" i="2"/>
  <c r="DG24" i="2"/>
  <c r="FU24" i="2"/>
  <c r="DJ24" i="2"/>
  <c r="BF26" i="2"/>
  <c r="BG26" i="2" s="1"/>
  <c r="BT50" i="2"/>
  <c r="BT41" i="2"/>
  <c r="CH26" i="2"/>
  <c r="CO26" i="2" s="1"/>
  <c r="EN50" i="2"/>
  <c r="EN41" i="2"/>
  <c r="EZ50" i="2"/>
  <c r="EZ41" i="2"/>
  <c r="FO50" i="2"/>
  <c r="FO41" i="2"/>
  <c r="GU41" i="2"/>
  <c r="GU50" i="2"/>
  <c r="GW50" i="2" s="1"/>
  <c r="D49" i="2"/>
  <c r="M49" i="2" s="1"/>
  <c r="BN49" i="2"/>
  <c r="BR49" i="2" s="1"/>
  <c r="BR28" i="2"/>
  <c r="BS28" i="2" s="1"/>
  <c r="GE49" i="2"/>
  <c r="GJ49" i="2" s="1"/>
  <c r="GJ28" i="2"/>
  <c r="AI52" i="2"/>
  <c r="AK29" i="2"/>
  <c r="HF32" i="2"/>
  <c r="HF44" i="2" s="1"/>
  <c r="BZ44" i="2"/>
  <c r="BZ41" i="2"/>
  <c r="FA44" i="2"/>
  <c r="FA32" i="2"/>
  <c r="FL45" i="2"/>
  <c r="FZ45" i="2" s="1"/>
  <c r="FZ33" i="2"/>
  <c r="GA33" i="2" s="1"/>
  <c r="DT47" i="2"/>
  <c r="DU35" i="2"/>
  <c r="GR47" i="2"/>
  <c r="HB47" i="2" s="1"/>
  <c r="I38" i="1" s="1"/>
  <c r="HG35" i="2"/>
  <c r="HG47" i="2" s="1"/>
  <c r="N50" i="2"/>
  <c r="P50" i="2" s="1"/>
  <c r="N41" i="2"/>
  <c r="Z50" i="2"/>
  <c r="Z41" i="2"/>
  <c r="AL41" i="2"/>
  <c r="AL50" i="2"/>
  <c r="AZ50" i="2"/>
  <c r="AZ41" i="2"/>
  <c r="BN50" i="2"/>
  <c r="BN41" i="2"/>
  <c r="BR41" i="2" s="1"/>
  <c r="CC50" i="2"/>
  <c r="CC41" i="2"/>
  <c r="DB50" i="2"/>
  <c r="DB41" i="2"/>
  <c r="DR50" i="2"/>
  <c r="DR41" i="2"/>
  <c r="ED50" i="2"/>
  <c r="EE50" i="2" s="1"/>
  <c r="L40" i="1" s="1"/>
  <c r="ED41" i="2"/>
  <c r="EE41" i="2" s="1"/>
  <c r="EP50" i="2"/>
  <c r="EP55" i="2" s="1"/>
  <c r="EP56" i="2" s="1"/>
  <c r="EP41" i="2"/>
  <c r="FN41" i="2"/>
  <c r="FN50" i="2"/>
  <c r="GD50" i="2"/>
  <c r="GD41" i="2"/>
  <c r="GP26" i="2"/>
  <c r="GQ26" i="2" s="1"/>
  <c r="HF27" i="2"/>
  <c r="HF51" i="2" s="1"/>
  <c r="FK49" i="2"/>
  <c r="M29" i="2"/>
  <c r="AA52" i="2"/>
  <c r="AP52" i="2" s="1"/>
  <c r="P31" i="1" s="1"/>
  <c r="DE52" i="2"/>
  <c r="EC29" i="2"/>
  <c r="FA52" i="2"/>
  <c r="FA29" i="2"/>
  <c r="GJ52" i="2"/>
  <c r="BS30" i="2"/>
  <c r="BI55" i="2"/>
  <c r="EG55" i="2"/>
  <c r="EG56" i="2" s="1"/>
  <c r="FK43" i="2"/>
  <c r="GA43" i="2" s="1"/>
  <c r="E43" i="1" s="1"/>
  <c r="FQ55" i="2"/>
  <c r="FQ56" i="2" s="1"/>
  <c r="GJ33" i="2"/>
  <c r="D47" i="2"/>
  <c r="M35" i="2"/>
  <c r="AH47" i="2"/>
  <c r="AK47" i="2" s="1"/>
  <c r="AO47" i="2" s="1"/>
  <c r="AK35" i="2"/>
  <c r="AO35" i="2" s="1"/>
  <c r="CF47" i="2"/>
  <c r="CH47" i="2" s="1"/>
  <c r="CH35" i="2"/>
  <c r="BG53" i="2"/>
  <c r="Q33" i="1" s="1"/>
  <c r="BG36" i="2"/>
  <c r="DJ49" i="2"/>
  <c r="DJ41" i="2"/>
  <c r="CO29" i="2"/>
  <c r="HF29" i="2"/>
  <c r="HF52" i="2" s="1"/>
  <c r="AB48" i="2"/>
  <c r="AE48" i="2" s="1"/>
  <c r="AE30" i="2"/>
  <c r="CU48" i="2"/>
  <c r="CX48" i="2" s="1"/>
  <c r="CX30" i="2"/>
  <c r="AR43" i="2"/>
  <c r="AT31" i="2"/>
  <c r="DC55" i="2"/>
  <c r="DC56" i="2" s="1"/>
  <c r="ET55" i="2"/>
  <c r="ET56" i="2" s="1"/>
  <c r="FR55" i="2"/>
  <c r="FR56" i="2" s="1"/>
  <c r="CB44" i="2"/>
  <c r="CB55" i="2" s="1"/>
  <c r="CB56" i="2" s="1"/>
  <c r="CB41" i="2"/>
  <c r="CQ44" i="2"/>
  <c r="CS44" i="2" s="1"/>
  <c r="CZ44" i="2" s="1"/>
  <c r="F35" i="1" s="1"/>
  <c r="CS32" i="2"/>
  <c r="FZ32" i="2"/>
  <c r="AA33" i="2"/>
  <c r="Y45" i="2"/>
  <c r="AA45" i="2" s="1"/>
  <c r="GU45" i="2"/>
  <c r="GW45" i="2" s="1"/>
  <c r="GW33" i="2"/>
  <c r="HB33" i="2" s="1"/>
  <c r="AO46" i="2"/>
  <c r="CU46" i="2"/>
  <c r="CX46" i="2" s="1"/>
  <c r="CX34" i="2"/>
  <c r="FC46" i="2"/>
  <c r="FD46" i="2" s="1"/>
  <c r="H37" i="1" s="1"/>
  <c r="HG34" i="2"/>
  <c r="HG46" i="2" s="1"/>
  <c r="FD34" i="2"/>
  <c r="ED47" i="2"/>
  <c r="EE47" i="2" s="1"/>
  <c r="I40" i="1" s="1"/>
  <c r="EE35" i="2"/>
  <c r="GF47" i="2"/>
  <c r="GJ35" i="2"/>
  <c r="AL54" i="2"/>
  <c r="AN54" i="2" s="1"/>
  <c r="AN37" i="2"/>
  <c r="BS37" i="2"/>
  <c r="BG39" i="2"/>
  <c r="GV46" i="2"/>
  <c r="D50" i="2"/>
  <c r="D41" i="2"/>
  <c r="P26" i="2"/>
  <c r="AB50" i="2"/>
  <c r="AB41" i="2"/>
  <c r="AN26" i="2"/>
  <c r="AO26" i="2" s="1"/>
  <c r="BD41" i="2"/>
  <c r="BD50" i="2"/>
  <c r="BQ50" i="2"/>
  <c r="BQ41" i="2"/>
  <c r="CE50" i="2"/>
  <c r="CE55" i="2" s="1"/>
  <c r="CE56" i="2" s="1"/>
  <c r="CE41" i="2"/>
  <c r="CQ50" i="2"/>
  <c r="CQ41" i="2"/>
  <c r="DD50" i="2"/>
  <c r="DD55" i="2" s="1"/>
  <c r="DD56" i="2" s="1"/>
  <c r="DD41" i="2"/>
  <c r="DT50" i="2"/>
  <c r="DT55" i="2" s="1"/>
  <c r="DT56" i="2" s="1"/>
  <c r="DT41" i="2"/>
  <c r="EF50" i="2"/>
  <c r="EF41" i="2"/>
  <c r="ER50" i="2"/>
  <c r="ER55" i="2" s="1"/>
  <c r="ER56" i="2" s="1"/>
  <c r="ER41" i="2"/>
  <c r="FP50" i="2"/>
  <c r="FP55" i="2" s="1"/>
  <c r="FP56" i="2" s="1"/>
  <c r="FP41" i="2"/>
  <c r="GF50" i="2"/>
  <c r="GF41" i="2"/>
  <c r="GR50" i="2"/>
  <c r="GR41" i="2"/>
  <c r="HF26" i="2"/>
  <c r="HF50" i="2" s="1"/>
  <c r="AK51" i="2"/>
  <c r="BF49" i="2"/>
  <c r="AA29" i="2"/>
  <c r="CZ52" i="2"/>
  <c r="P35" i="1" s="1"/>
  <c r="EE29" i="2"/>
  <c r="FC52" i="2"/>
  <c r="FD52" i="2" s="1"/>
  <c r="P37" i="1" s="1"/>
  <c r="HG29" i="2"/>
  <c r="HG52" i="2" s="1"/>
  <c r="D48" i="2"/>
  <c r="M48" i="2" s="1"/>
  <c r="M30" i="2"/>
  <c r="BS48" i="2"/>
  <c r="J32" i="1" s="1"/>
  <c r="BK55" i="2"/>
  <c r="BK56" i="2" s="1"/>
  <c r="CD43" i="2"/>
  <c r="DU31" i="2"/>
  <c r="EC31" i="2" s="1"/>
  <c r="EI55" i="2"/>
  <c r="EI56" i="2" s="1"/>
  <c r="FG55" i="2"/>
  <c r="FG56" i="2" s="1"/>
  <c r="FU55" i="2"/>
  <c r="FU56" i="2" s="1"/>
  <c r="GI55" i="2"/>
  <c r="GI56" i="2" s="1"/>
  <c r="FA33" i="2"/>
  <c r="CM46" i="2"/>
  <c r="FK34" i="2"/>
  <c r="FK47" i="2"/>
  <c r="R53" i="2"/>
  <c r="T53" i="2" s="1"/>
  <c r="T36" i="2"/>
  <c r="DA53" i="2"/>
  <c r="DE53" i="2" s="1"/>
  <c r="DE36" i="2"/>
  <c r="DQ36" i="2" s="1"/>
  <c r="EH54" i="2"/>
  <c r="EL54" i="2" s="1"/>
  <c r="EL37" i="2"/>
  <c r="AO38" i="2"/>
  <c r="AP38" i="2" s="1"/>
  <c r="E50" i="2"/>
  <c r="E55" i="2" s="1"/>
  <c r="E56" i="2" s="1"/>
  <c r="E41" i="2"/>
  <c r="Q50" i="2"/>
  <c r="Q55" i="2" s="1"/>
  <c r="Q56" i="2" s="1"/>
  <c r="Q41" i="2"/>
  <c r="AC50" i="2"/>
  <c r="AC55" i="2" s="1"/>
  <c r="AC56" i="2" s="1"/>
  <c r="AC41" i="2"/>
  <c r="BE50" i="2"/>
  <c r="BE41" i="2"/>
  <c r="BR26" i="2"/>
  <c r="BS26" i="2" s="1"/>
  <c r="CF50" i="2"/>
  <c r="CH50" i="2" s="1"/>
  <c r="CF41" i="2"/>
  <c r="CH41" i="2" s="1"/>
  <c r="CR50" i="2"/>
  <c r="CR55" i="2" s="1"/>
  <c r="CR56" i="2" s="1"/>
  <c r="CR41" i="2"/>
  <c r="EG50" i="2"/>
  <c r="EG41" i="2"/>
  <c r="ES50" i="2"/>
  <c r="ES55" i="2" s="1"/>
  <c r="ES56" i="2" s="1"/>
  <c r="ES41" i="2"/>
  <c r="FE50" i="2"/>
  <c r="FE41" i="2"/>
  <c r="FQ50" i="2"/>
  <c r="FQ41" i="2"/>
  <c r="GG41" i="2"/>
  <c r="GG50" i="2"/>
  <c r="GG55" i="2" s="1"/>
  <c r="GG56" i="2" s="1"/>
  <c r="GS50" i="2"/>
  <c r="GS41" i="2"/>
  <c r="BF51" i="2"/>
  <c r="GW51" i="2"/>
  <c r="HB51" i="2" s="1"/>
  <c r="M38" i="1" s="1"/>
  <c r="CD49" i="2"/>
  <c r="CO49" i="2" s="1"/>
  <c r="K34" i="1" s="1"/>
  <c r="P29" i="2"/>
  <c r="AE52" i="2"/>
  <c r="AN29" i="2"/>
  <c r="CS52" i="2"/>
  <c r="FB52" i="2"/>
  <c r="P42" i="1" s="1"/>
  <c r="FD29" i="2"/>
  <c r="EB30" i="2"/>
  <c r="EB41" i="2" s="1"/>
  <c r="FC48" i="2"/>
  <c r="FD48" i="2" s="1"/>
  <c r="J37" i="1" s="1"/>
  <c r="FD30" i="2"/>
  <c r="S55" i="2"/>
  <c r="S56" i="2" s="1"/>
  <c r="AV43" i="2"/>
  <c r="BF31" i="2"/>
  <c r="CA55" i="2"/>
  <c r="CA56" i="2" s="1"/>
  <c r="DV55" i="2"/>
  <c r="DV56" i="2" s="1"/>
  <c r="GO43" i="2"/>
  <c r="L32" i="2"/>
  <c r="M32" i="2" s="1"/>
  <c r="DI44" i="2"/>
  <c r="DP44" i="2" s="1"/>
  <c r="DP32" i="2"/>
  <c r="AE45" i="2"/>
  <c r="GK46" i="2"/>
  <c r="GO46" i="2" s="1"/>
  <c r="GO34" i="2"/>
  <c r="V47" i="2"/>
  <c r="X47" i="2" s="1"/>
  <c r="X35" i="2"/>
  <c r="DR47" i="2"/>
  <c r="EC47" i="2" s="1"/>
  <c r="I36" i="1" s="1"/>
  <c r="EC35" i="2"/>
  <c r="EF53" i="2"/>
  <c r="FB36" i="2"/>
  <c r="BF37" i="2"/>
  <c r="BG37" i="2" s="1"/>
  <c r="GT54" i="2"/>
  <c r="HB37" i="2"/>
  <c r="CO38" i="2"/>
  <c r="BS40" i="2"/>
  <c r="EM41" i="2"/>
  <c r="GP44" i="2"/>
  <c r="GQ44" i="2" s="1"/>
  <c r="F41" i="1" s="1"/>
  <c r="AA49" i="2"/>
  <c r="DM49" i="2"/>
  <c r="DM41" i="2"/>
  <c r="GO49" i="2"/>
  <c r="BR29" i="2"/>
  <c r="BS29" i="2" s="1"/>
  <c r="CH52" i="2"/>
  <c r="DE29" i="2"/>
  <c r="DQ29" i="2" s="1"/>
  <c r="GW52" i="2"/>
  <c r="HB52" i="2" s="1"/>
  <c r="P38" i="1" s="1"/>
  <c r="DP30" i="2"/>
  <c r="FK48" i="2"/>
  <c r="GA48" i="2" s="1"/>
  <c r="J43" i="1" s="1"/>
  <c r="GW48" i="2"/>
  <c r="G55" i="2"/>
  <c r="G56" i="2" s="1"/>
  <c r="AK43" i="2"/>
  <c r="AW55" i="2"/>
  <c r="AW56" i="2" s="1"/>
  <c r="CC55" i="2"/>
  <c r="CC56" i="2" s="1"/>
  <c r="CS31" i="2"/>
  <c r="CQ43" i="2"/>
  <c r="DW55" i="2"/>
  <c r="DW56" i="2" s="1"/>
  <c r="FX55" i="2"/>
  <c r="FX56" i="2" s="1"/>
  <c r="AM44" i="2"/>
  <c r="AN44" i="2" s="1"/>
  <c r="AN32" i="2"/>
  <c r="DZ44" i="2"/>
  <c r="EB44" i="2" s="1"/>
  <c r="EB32" i="2"/>
  <c r="GO32" i="2"/>
  <c r="BT45" i="2"/>
  <c r="AL46" i="2"/>
  <c r="AN46" i="2" s="1"/>
  <c r="AN34" i="2"/>
  <c r="DR46" i="2"/>
  <c r="EC46" i="2" s="1"/>
  <c r="H36" i="1" s="1"/>
  <c r="DU47" i="2"/>
  <c r="BY53" i="2"/>
  <c r="CD53" i="2" s="1"/>
  <c r="CD36" i="2"/>
  <c r="CO36" i="2" s="1"/>
  <c r="BS54" i="2"/>
  <c r="R32" i="1" s="1"/>
  <c r="FS41" i="2"/>
  <c r="DP47" i="2"/>
  <c r="H50" i="2"/>
  <c r="H55" i="2" s="1"/>
  <c r="H56" i="2" s="1"/>
  <c r="H41" i="2"/>
  <c r="AF41" i="2"/>
  <c r="AF50" i="2"/>
  <c r="AF55" i="2" s="1"/>
  <c r="AR50" i="2"/>
  <c r="AT50" i="2" s="1"/>
  <c r="AR41" i="2"/>
  <c r="AT41" i="2" s="1"/>
  <c r="BH50" i="2"/>
  <c r="BH41" i="2"/>
  <c r="BU50" i="2"/>
  <c r="BU41" i="2"/>
  <c r="CI50" i="2"/>
  <c r="CI41" i="2"/>
  <c r="CU41" i="2"/>
  <c r="CX41" i="2" s="1"/>
  <c r="CU50" i="2"/>
  <c r="CX50" i="2" s="1"/>
  <c r="DI50" i="2"/>
  <c r="DP50" i="2" s="1"/>
  <c r="DI41" i="2"/>
  <c r="DX50" i="2"/>
  <c r="DX55" i="2" s="1"/>
  <c r="DX56" i="2" s="1"/>
  <c r="DX41" i="2"/>
  <c r="EJ41" i="2"/>
  <c r="EJ50" i="2"/>
  <c r="EJ55" i="2" s="1"/>
  <c r="EJ56" i="2" s="1"/>
  <c r="EV41" i="2"/>
  <c r="EV50" i="2"/>
  <c r="FH50" i="2"/>
  <c r="FH55" i="2" s="1"/>
  <c r="FH56" i="2" s="1"/>
  <c r="FH41" i="2"/>
  <c r="FV41" i="2"/>
  <c r="FV50" i="2"/>
  <c r="FV55" i="2" s="1"/>
  <c r="FV56" i="2" s="1"/>
  <c r="P51" i="2"/>
  <c r="DE51" i="2"/>
  <c r="FA51" i="2"/>
  <c r="FA27" i="2"/>
  <c r="AA28" i="2"/>
  <c r="AP28" i="2" s="1"/>
  <c r="CD28" i="2"/>
  <c r="CO28" i="2" s="1"/>
  <c r="CZ49" i="2"/>
  <c r="K35" i="1" s="1"/>
  <c r="DO49" i="2"/>
  <c r="DO55" i="2" s="1"/>
  <c r="DO56" i="2" s="1"/>
  <c r="DO41" i="2"/>
  <c r="FK28" i="2"/>
  <c r="GA28" i="2" s="1"/>
  <c r="AE29" i="2"/>
  <c r="BG52" i="2"/>
  <c r="P33" i="1" s="1"/>
  <c r="CO52" i="2"/>
  <c r="P34" i="1" s="1"/>
  <c r="CH29" i="2"/>
  <c r="GO52" i="2"/>
  <c r="GW29" i="2"/>
  <c r="HB29" i="2" s="1"/>
  <c r="AK30" i="2"/>
  <c r="AO30" i="2" s="1"/>
  <c r="AH48" i="2"/>
  <c r="AK48" i="2" s="1"/>
  <c r="BF48" i="2"/>
  <c r="BG48" i="2" s="1"/>
  <c r="J33" i="1" s="1"/>
  <c r="CD48" i="2"/>
  <c r="DU48" i="2"/>
  <c r="GJ30" i="2"/>
  <c r="GQ30" i="2" s="1"/>
  <c r="X31" i="2"/>
  <c r="V43" i="2"/>
  <c r="AZ55" i="2"/>
  <c r="AZ56" i="2" s="1"/>
  <c r="CF55" i="2"/>
  <c r="CH43" i="2"/>
  <c r="CT55" i="2"/>
  <c r="CT56" i="2" s="1"/>
  <c r="DP31" i="2"/>
  <c r="DI43" i="2"/>
  <c r="EM55" i="2"/>
  <c r="EM56" i="2" s="1"/>
  <c r="FK31" i="2"/>
  <c r="GA31" i="2" s="1"/>
  <c r="O44" i="2"/>
  <c r="P44" i="2" s="1"/>
  <c r="P32" i="2"/>
  <c r="BG44" i="2"/>
  <c r="F33" i="1" s="1"/>
  <c r="BG32" i="2"/>
  <c r="CH32" i="2"/>
  <c r="CX32" i="2"/>
  <c r="GJ44" i="2"/>
  <c r="AE33" i="2"/>
  <c r="CM34" i="2"/>
  <c r="DB46" i="2"/>
  <c r="DE46" i="2" s="1"/>
  <c r="DE34" i="2"/>
  <c r="DQ34" i="2" s="1"/>
  <c r="J47" i="2"/>
  <c r="L47" i="2" s="1"/>
  <c r="L35" i="2"/>
  <c r="GL47" i="2"/>
  <c r="GL55" i="2" s="1"/>
  <c r="GL56" i="2" s="1"/>
  <c r="GO35" i="2"/>
  <c r="GB53" i="2"/>
  <c r="AE37" i="2"/>
  <c r="HG38" i="2"/>
  <c r="HB38" i="2"/>
  <c r="GV41" i="2"/>
  <c r="FT55" i="2"/>
  <c r="FT56" i="2" s="1"/>
  <c r="FZ49" i="2"/>
  <c r="BS52" i="2"/>
  <c r="P32" i="1" s="1"/>
  <c r="CM52" i="2"/>
  <c r="DP52" i="2"/>
  <c r="GK48" i="2"/>
  <c r="GO48" i="2" s="1"/>
  <c r="GO30" i="2"/>
  <c r="J43" i="2"/>
  <c r="L31" i="2"/>
  <c r="BQ55" i="2"/>
  <c r="BQ56" i="2" s="1"/>
  <c r="CU55" i="2"/>
  <c r="CX43" i="2"/>
  <c r="EB31" i="2"/>
  <c r="DZ43" i="2"/>
  <c r="EN55" i="2"/>
  <c r="EN56" i="2" s="1"/>
  <c r="EZ55" i="2"/>
  <c r="EZ56" i="2" s="1"/>
  <c r="CM32" i="2"/>
  <c r="R45" i="2"/>
  <c r="T45" i="2" s="1"/>
  <c r="T33" i="2"/>
  <c r="AP33" i="2" s="1"/>
  <c r="DA45" i="2"/>
  <c r="DE45" i="2" s="1"/>
  <c r="DE33" i="2"/>
  <c r="DQ33" i="2" s="1"/>
  <c r="HF33" i="2"/>
  <c r="HF45" i="2" s="1"/>
  <c r="N46" i="2"/>
  <c r="P46" i="2" s="1"/>
  <c r="AP46" i="2" s="1"/>
  <c r="H31" i="1" s="1"/>
  <c r="HF34" i="2"/>
  <c r="HF46" i="2" s="1"/>
  <c r="P34" i="2"/>
  <c r="AB47" i="2"/>
  <c r="AE47" i="2" s="1"/>
  <c r="AE35" i="2"/>
  <c r="AO36" i="2"/>
  <c r="GR53" i="2"/>
  <c r="HB53" i="2" s="1"/>
  <c r="Q38" i="1" s="1"/>
  <c r="HB36" i="2"/>
  <c r="CP54" i="2"/>
  <c r="BG38" i="2"/>
  <c r="GA38" i="2"/>
  <c r="DA49" i="2"/>
  <c r="DE49" i="2" s="1"/>
  <c r="J50" i="2"/>
  <c r="J41" i="2"/>
  <c r="L41" i="2" s="1"/>
  <c r="V50" i="2"/>
  <c r="X50" i="2" s="1"/>
  <c r="V41" i="2"/>
  <c r="AK50" i="2"/>
  <c r="AU50" i="2"/>
  <c r="AU55" i="2" s="1"/>
  <c r="AU56" i="2" s="1"/>
  <c r="AU41" i="2"/>
  <c r="BJ50" i="2"/>
  <c r="BJ55" i="2" s="1"/>
  <c r="BJ56" i="2" s="1"/>
  <c r="BJ41" i="2"/>
  <c r="BW41" i="2"/>
  <c r="BW50" i="2"/>
  <c r="BW55" i="2" s="1"/>
  <c r="BW56" i="2" s="1"/>
  <c r="CK50" i="2"/>
  <c r="CK55" i="2" s="1"/>
  <c r="CK56" i="2" s="1"/>
  <c r="CK41" i="2"/>
  <c r="DL41" i="2"/>
  <c r="DL50" i="2"/>
  <c r="DL55" i="2" s="1"/>
  <c r="DL56" i="2" s="1"/>
  <c r="DZ50" i="2"/>
  <c r="DZ41" i="2"/>
  <c r="EX50" i="2"/>
  <c r="EX55" i="2" s="1"/>
  <c r="EX56" i="2" s="1"/>
  <c r="EX41" i="2"/>
  <c r="FJ50" i="2"/>
  <c r="FJ55" i="2" s="1"/>
  <c r="FJ56" i="2" s="1"/>
  <c r="FJ41" i="2"/>
  <c r="GL50" i="2"/>
  <c r="GL41" i="2"/>
  <c r="GX50" i="2"/>
  <c r="GX55" i="2" s="1"/>
  <c r="GX56" i="2" s="1"/>
  <c r="GX41" i="2"/>
  <c r="M51" i="2"/>
  <c r="AE51" i="2"/>
  <c r="GQ51" i="2"/>
  <c r="M41" i="1" s="1"/>
  <c r="FA49" i="2"/>
  <c r="FA28" i="2"/>
  <c r="FB28" i="2" s="1"/>
  <c r="GO28" i="2"/>
  <c r="AT29" i="2"/>
  <c r="BG29" i="2" s="1"/>
  <c r="EH48" i="2"/>
  <c r="EL48" i="2" s="1"/>
  <c r="FB48" i="2" s="1"/>
  <c r="J42" i="1" s="1"/>
  <c r="EL30" i="2"/>
  <c r="FB30" i="2" s="1"/>
  <c r="Y43" i="2"/>
  <c r="AA31" i="2"/>
  <c r="AN43" i="2"/>
  <c r="BD55" i="2"/>
  <c r="BD56" i="2" s="1"/>
  <c r="CH31" i="2"/>
  <c r="CO31" i="2" s="1"/>
  <c r="EA55" i="2"/>
  <c r="EA56" i="2" s="1"/>
  <c r="FA43" i="2"/>
  <c r="FA31" i="2"/>
  <c r="FB31" i="2" s="1"/>
  <c r="FM55" i="2"/>
  <c r="FM56" i="2" s="1"/>
  <c r="GC55" i="2"/>
  <c r="GC56" i="2" s="1"/>
  <c r="GP31" i="2"/>
  <c r="HG31" i="2"/>
  <c r="HG43" i="2" s="1"/>
  <c r="R44" i="2"/>
  <c r="T44" i="2" s="1"/>
  <c r="T32" i="2"/>
  <c r="AE32" i="2"/>
  <c r="DE44" i="2"/>
  <c r="DQ44" i="2" s="1"/>
  <c r="F39" i="1" s="1"/>
  <c r="EF44" i="2"/>
  <c r="FB44" i="2" s="1"/>
  <c r="F42" i="1" s="1"/>
  <c r="FK44" i="2"/>
  <c r="GU44" i="2"/>
  <c r="GW44" i="2" s="1"/>
  <c r="GW32" i="2"/>
  <c r="HB32" i="2" s="1"/>
  <c r="DU45" i="2"/>
  <c r="FB33" i="2"/>
  <c r="EF45" i="2"/>
  <c r="AT34" i="2"/>
  <c r="FZ34" i="2"/>
  <c r="FL46" i="2"/>
  <c r="FZ46" i="2" s="1"/>
  <c r="GP46" i="2"/>
  <c r="GQ46" i="2" s="1"/>
  <c r="H41" i="1" s="1"/>
  <c r="GQ34" i="2"/>
  <c r="P47" i="2"/>
  <c r="CD47" i="2"/>
  <c r="CO47" i="2" s="1"/>
  <c r="I34" i="1" s="1"/>
  <c r="FK35" i="2"/>
  <c r="GA35" i="2" s="1"/>
  <c r="HF35" i="2"/>
  <c r="HF47" i="2" s="1"/>
  <c r="Y53" i="2"/>
  <c r="AA53" i="2" s="1"/>
  <c r="AA36" i="2"/>
  <c r="CS36" i="2"/>
  <c r="FL53" i="2"/>
  <c r="FZ53" i="2" s="1"/>
  <c r="FZ36" i="2"/>
  <c r="K50" i="2"/>
  <c r="K55" i="2" s="1"/>
  <c r="K56" i="2" s="1"/>
  <c r="K41" i="2"/>
  <c r="W50" i="2"/>
  <c r="W55" i="2" s="1"/>
  <c r="W56" i="2" s="1"/>
  <c r="W41" i="2"/>
  <c r="AI50" i="2"/>
  <c r="AI41" i="2"/>
  <c r="AV50" i="2"/>
  <c r="BF50" i="2" s="1"/>
  <c r="AV41" i="2"/>
  <c r="BX50" i="2"/>
  <c r="BX55" i="2" s="1"/>
  <c r="BX56" i="2" s="1"/>
  <c r="BX41" i="2"/>
  <c r="CL50" i="2"/>
  <c r="CL55" i="2" s="1"/>
  <c r="CL56" i="2" s="1"/>
  <c r="CL41" i="2"/>
  <c r="CY50" i="2"/>
  <c r="CY55" i="2" s="1"/>
  <c r="CY56" i="2" s="1"/>
  <c r="CY41" i="2"/>
  <c r="DN50" i="2"/>
  <c r="DN41" i="2"/>
  <c r="EA50" i="2"/>
  <c r="EA41" i="2"/>
  <c r="EY50" i="2"/>
  <c r="EY55" i="2" s="1"/>
  <c r="EY56" i="2" s="1"/>
  <c r="EY41" i="2"/>
  <c r="FK26" i="2"/>
  <c r="GA26" i="2" s="1"/>
  <c r="GM50" i="2"/>
  <c r="GM41" i="2"/>
  <c r="GY50" i="2"/>
  <c r="GY55" i="2" s="1"/>
  <c r="GY56" i="2" s="1"/>
  <c r="GY41" i="2"/>
  <c r="CS51" i="2"/>
  <c r="CZ51" i="2" s="1"/>
  <c r="M35" i="1" s="1"/>
  <c r="FB51" i="2"/>
  <c r="M42" i="1" s="1"/>
  <c r="FD27" i="2"/>
  <c r="T49" i="2"/>
  <c r="BF28" i="2"/>
  <c r="CS28" i="2"/>
  <c r="CZ28" i="2" s="1"/>
  <c r="EC49" i="2"/>
  <c r="K36" i="1" s="1"/>
  <c r="GP49" i="2"/>
  <c r="GQ49" i="2" s="1"/>
  <c r="K41" i="1" s="1"/>
  <c r="GP28" i="2"/>
  <c r="GQ28" i="2" s="1"/>
  <c r="L52" i="2"/>
  <c r="M52" i="2" s="1"/>
  <c r="X52" i="2"/>
  <c r="AK52" i="2"/>
  <c r="AO52" i="2" s="1"/>
  <c r="CX29" i="2"/>
  <c r="CZ29" i="2" s="1"/>
  <c r="EB52" i="2"/>
  <c r="EC52" i="2" s="1"/>
  <c r="P36" i="1" s="1"/>
  <c r="GQ52" i="2"/>
  <c r="P41" i="1" s="1"/>
  <c r="X30" i="2"/>
  <c r="AN48" i="2"/>
  <c r="CD30" i="2"/>
  <c r="CO30" i="2" s="1"/>
  <c r="CS48" i="2"/>
  <c r="CZ48" i="2" s="1"/>
  <c r="J35" i="1" s="1"/>
  <c r="DE30" i="2"/>
  <c r="DQ30" i="2" s="1"/>
  <c r="M31" i="2"/>
  <c r="Z55" i="2"/>
  <c r="Z56" i="2" s="1"/>
  <c r="BE55" i="2"/>
  <c r="BE56" i="2" s="1"/>
  <c r="CI43" i="2"/>
  <c r="CM31" i="2"/>
  <c r="CX31" i="2"/>
  <c r="DN55" i="2"/>
  <c r="DN56" i="2" s="1"/>
  <c r="FN55" i="2"/>
  <c r="FN56" i="2" s="1"/>
  <c r="GD55" i="2"/>
  <c r="GP43" i="2"/>
  <c r="GR55" i="2"/>
  <c r="DU44" i="2"/>
  <c r="AK45" i="2"/>
  <c r="BY45" i="2"/>
  <c r="CD45" i="2" s="1"/>
  <c r="CD33" i="2"/>
  <c r="CO33" i="2" s="1"/>
  <c r="GQ33" i="2"/>
  <c r="GB45" i="2"/>
  <c r="GB55" i="2" s="1"/>
  <c r="CQ47" i="2"/>
  <c r="CS47" i="2" s="1"/>
  <c r="CZ47" i="2" s="1"/>
  <c r="I35" i="1" s="1"/>
  <c r="CS35" i="2"/>
  <c r="M36" i="2"/>
  <c r="HF38" i="2"/>
  <c r="CO39" i="2"/>
  <c r="GQ39" i="2"/>
  <c r="AO40" i="2"/>
  <c r="HG40" i="2"/>
  <c r="GU43" i="2"/>
  <c r="FK29" i="2"/>
  <c r="GA29" i="2" s="1"/>
  <c r="BG30" i="2"/>
  <c r="CO48" i="2"/>
  <c r="J34" i="1" s="1"/>
  <c r="O55" i="2"/>
  <c r="O56" i="2" s="1"/>
  <c r="BC55" i="2"/>
  <c r="BC56" i="2" s="1"/>
  <c r="BP55" i="2"/>
  <c r="BP56" i="2" s="1"/>
  <c r="CD31" i="2"/>
  <c r="CP55" i="2"/>
  <c r="DS55" i="2"/>
  <c r="DS56" i="2" s="1"/>
  <c r="DU43" i="2"/>
  <c r="EQ55" i="2"/>
  <c r="EQ56" i="2" s="1"/>
  <c r="FO55" i="2"/>
  <c r="FO56" i="2" s="1"/>
  <c r="GJ43" i="2"/>
  <c r="GQ31" i="2"/>
  <c r="GO44" i="2"/>
  <c r="BR33" i="2"/>
  <c r="BS33" i="2" s="1"/>
  <c r="CH45" i="2"/>
  <c r="DU33" i="2"/>
  <c r="EC33" i="2" s="1"/>
  <c r="HG33" i="2"/>
  <c r="HG45" i="2" s="1"/>
  <c r="M34" i="2"/>
  <c r="AA46" i="2"/>
  <c r="AK34" i="2"/>
  <c r="AO34" i="2" s="1"/>
  <c r="FA46" i="2"/>
  <c r="FA34" i="2"/>
  <c r="AA35" i="2"/>
  <c r="CD35" i="2"/>
  <c r="CO35" i="2" s="1"/>
  <c r="GJ47" i="2"/>
  <c r="GQ35" i="2"/>
  <c r="BR36" i="2"/>
  <c r="BS36" i="2" s="1"/>
  <c r="CH53" i="2"/>
  <c r="DU36" i="2"/>
  <c r="EC36" i="2" s="1"/>
  <c r="FK53" i="2"/>
  <c r="HG36" i="2"/>
  <c r="HG53" i="2" s="1"/>
  <c r="CH37" i="2"/>
  <c r="CO37" i="2" s="1"/>
  <c r="GW54" i="2"/>
  <c r="BR39" i="2"/>
  <c r="DP40" i="2"/>
  <c r="DQ40" i="2" s="1"/>
  <c r="EB40" i="2"/>
  <c r="EB51" i="2" s="1"/>
  <c r="CM54" i="2"/>
  <c r="CX54" i="2"/>
  <c r="DP54" i="2"/>
  <c r="GJ37" i="2"/>
  <c r="GE45" i="2"/>
  <c r="GJ45" i="2" s="1"/>
  <c r="FE46" i="2"/>
  <c r="FK46" i="2" s="1"/>
  <c r="FK40" i="2"/>
  <c r="GA40" i="2" s="1"/>
  <c r="EB48" i="2"/>
  <c r="F55" i="2"/>
  <c r="F56" i="2" s="1"/>
  <c r="R55" i="2"/>
  <c r="R56" i="2" s="1"/>
  <c r="T43" i="2"/>
  <c r="AD55" i="2"/>
  <c r="AD56" i="2" s="1"/>
  <c r="DF55" i="2"/>
  <c r="DF56" i="2" s="1"/>
  <c r="EH55" i="2"/>
  <c r="EH56" i="2" s="1"/>
  <c r="FF55" i="2"/>
  <c r="FF56" i="2" s="1"/>
  <c r="GH55" i="2"/>
  <c r="GH56" i="2" s="1"/>
  <c r="FZ44" i="2"/>
  <c r="BS45" i="2"/>
  <c r="G32" i="1" s="1"/>
  <c r="CM45" i="2"/>
  <c r="CX45" i="2"/>
  <c r="M46" i="2"/>
  <c r="CS46" i="2"/>
  <c r="CZ46" i="2" s="1"/>
  <c r="H35" i="1" s="1"/>
  <c r="T47" i="2"/>
  <c r="BS35" i="2"/>
  <c r="EL47" i="2"/>
  <c r="FB47" i="2" s="1"/>
  <c r="I42" i="1" s="1"/>
  <c r="BS53" i="2"/>
  <c r="Q32" i="1" s="1"/>
  <c r="CM53" i="2"/>
  <c r="CX53" i="2"/>
  <c r="GJ36" i="2"/>
  <c r="J54" i="2"/>
  <c r="L54" i="2" s="1"/>
  <c r="X54" i="2"/>
  <c r="AK54" i="2"/>
  <c r="AO54" i="2" s="1"/>
  <c r="AU54" i="2"/>
  <c r="CX37" i="2"/>
  <c r="CZ37" i="2" s="1"/>
  <c r="EB54" i="2"/>
  <c r="FZ37" i="2"/>
  <c r="HF39" i="2"/>
  <c r="P39" i="2"/>
  <c r="AP39" i="2" s="1"/>
  <c r="C39" i="2" s="1"/>
  <c r="BO55" i="2"/>
  <c r="BO56" i="2" s="1"/>
  <c r="FE45" i="2"/>
  <c r="FK45" i="2" s="1"/>
  <c r="GA45" i="2" s="1"/>
  <c r="G43" i="1" s="1"/>
  <c r="AQ47" i="2"/>
  <c r="BG47" i="2" s="1"/>
  <c r="I33" i="1" s="1"/>
  <c r="CH46" i="2"/>
  <c r="CO46" i="2" s="1"/>
  <c r="H34" i="1" s="1"/>
  <c r="GO53" i="2"/>
  <c r="BF54" i="2"/>
  <c r="BG54" i="2" s="1"/>
  <c r="R33" i="1" s="1"/>
  <c r="BK54" i="2"/>
  <c r="FK37" i="2"/>
  <c r="GA37" i="2" s="1"/>
  <c r="HG39" i="2"/>
  <c r="BN44" i="2"/>
  <c r="BR44" i="2" s="1"/>
  <c r="EV55" i="2"/>
  <c r="EV56" i="2" s="1"/>
  <c r="GV55" i="2"/>
  <c r="GV56" i="2" s="1"/>
  <c r="M44" i="2"/>
  <c r="EC44" i="2"/>
  <c r="F36" i="1" s="1"/>
  <c r="CX33" i="2"/>
  <c r="BF34" i="2"/>
  <c r="CS34" i="2"/>
  <c r="EL46" i="2"/>
  <c r="FB46" i="2" s="1"/>
  <c r="H42" i="1" s="1"/>
  <c r="T35" i="2"/>
  <c r="AP35" i="2" s="1"/>
  <c r="CM47" i="2"/>
  <c r="AK53" i="2"/>
  <c r="AO53" i="2" s="1"/>
  <c r="CX36" i="2"/>
  <c r="GL53" i="2"/>
  <c r="L37" i="2"/>
  <c r="X37" i="2"/>
  <c r="CD54" i="2"/>
  <c r="CO54" i="2" s="1"/>
  <c r="R34" i="1" s="1"/>
  <c r="CM37" i="2"/>
  <c r="DP37" i="2"/>
  <c r="EB37" i="2"/>
  <c r="FZ54" i="2"/>
  <c r="FD39" i="2"/>
  <c r="FK52" i="2"/>
  <c r="GA52" i="2" s="1"/>
  <c r="P43" i="1" s="1"/>
  <c r="AA48" i="2"/>
  <c r="DE48" i="2"/>
  <c r="FA48" i="2"/>
  <c r="FA30" i="2"/>
  <c r="I55" i="2"/>
  <c r="I56" i="2" s="1"/>
  <c r="U55" i="2"/>
  <c r="U56" i="2" s="1"/>
  <c r="AG55" i="2"/>
  <c r="AG56" i="2" s="1"/>
  <c r="BV55" i="2"/>
  <c r="BV56" i="2" s="1"/>
  <c r="CJ55" i="2"/>
  <c r="CJ56" i="2" s="1"/>
  <c r="CV55" i="2"/>
  <c r="CV56" i="2" s="1"/>
  <c r="DK55" i="2"/>
  <c r="DK56" i="2" s="1"/>
  <c r="DY55" i="2"/>
  <c r="DY56" i="2" s="1"/>
  <c r="EK55" i="2"/>
  <c r="EK56" i="2" s="1"/>
  <c r="EW55" i="2"/>
  <c r="EW56" i="2" s="1"/>
  <c r="FI55" i="2"/>
  <c r="FI56" i="2" s="1"/>
  <c r="EE32" i="2"/>
  <c r="GQ32" i="2"/>
  <c r="BF45" i="2"/>
  <c r="BG34" i="2"/>
  <c r="CH34" i="2"/>
  <c r="CO34" i="2" s="1"/>
  <c r="GW46" i="2"/>
  <c r="HB46" i="2" s="1"/>
  <c r="H38" i="1" s="1"/>
  <c r="AT35" i="2"/>
  <c r="BG35" i="2" s="1"/>
  <c r="GO47" i="2"/>
  <c r="GW35" i="2"/>
  <c r="HB35" i="2" s="1"/>
  <c r="BF53" i="2"/>
  <c r="FK36" i="2"/>
  <c r="GA36" i="2" s="1"/>
  <c r="M37" i="2"/>
  <c r="AA54" i="2"/>
  <c r="AK37" i="2"/>
  <c r="AO37" i="2" s="1"/>
  <c r="DE54" i="2"/>
  <c r="DQ54" i="2" s="1"/>
  <c r="R39" i="1" s="1"/>
  <c r="FA54" i="2"/>
  <c r="FA37" i="2"/>
  <c r="GO37" i="2"/>
  <c r="M38" i="2"/>
  <c r="BS39" i="2"/>
  <c r="HE39" i="2" s="1"/>
  <c r="HH39" i="2" s="1"/>
  <c r="DE39" i="2"/>
  <c r="DQ39" i="2" s="1"/>
  <c r="DU39" i="2"/>
  <c r="EC39" i="2" s="1"/>
  <c r="FB39" i="2"/>
  <c r="FK39" i="2"/>
  <c r="GA39" i="2" s="1"/>
  <c r="BG40" i="2"/>
  <c r="BZ55" i="2"/>
  <c r="BZ56" i="2" s="1"/>
  <c r="BR54" i="2"/>
  <c r="EC54" i="2"/>
  <c r="R36" i="1" s="1"/>
  <c r="GP54" i="2"/>
  <c r="GP37" i="2"/>
  <c r="GQ37" i="2" s="1"/>
  <c r="AP40" i="2"/>
  <c r="EO47" i="2"/>
  <c r="FA47" i="2" s="1"/>
  <c r="GJ54" i="2"/>
  <c r="GQ54" i="2" s="1"/>
  <c r="R41" i="1" s="1"/>
  <c r="GQ38" i="2"/>
  <c r="GO39" i="2"/>
  <c r="M40" i="2"/>
  <c r="HB40" i="2"/>
  <c r="BA55" i="2"/>
  <c r="BA56" i="2" s="1"/>
  <c r="HB48" i="2"/>
  <c r="J38" i="1" s="1"/>
  <c r="BL55" i="2"/>
  <c r="BL56" i="2" s="1"/>
  <c r="BY55" i="2"/>
  <c r="BY56" i="2" s="1"/>
  <c r="FL55" i="2"/>
  <c r="FZ43" i="2"/>
  <c r="GN55" i="2"/>
  <c r="GN56" i="2" s="1"/>
  <c r="GZ55" i="2"/>
  <c r="GZ56" i="2" s="1"/>
  <c r="BS44" i="2"/>
  <c r="F32" i="1" s="1"/>
  <c r="CG44" i="2"/>
  <c r="CG55" i="2" s="1"/>
  <c r="CG56" i="2" s="1"/>
  <c r="EL44" i="2"/>
  <c r="P45" i="2"/>
  <c r="AN45" i="2"/>
  <c r="BR45" i="2"/>
  <c r="EC45" i="2"/>
  <c r="G36" i="1" s="1"/>
  <c r="GP45" i="2"/>
  <c r="GP33" i="2"/>
  <c r="EL34" i="2"/>
  <c r="FB34" i="2" s="1"/>
  <c r="CM35" i="2"/>
  <c r="CZ35" i="2"/>
  <c r="FZ47" i="2"/>
  <c r="P53" i="2"/>
  <c r="AN53" i="2"/>
  <c r="BR53" i="2"/>
  <c r="GP53" i="2"/>
  <c r="GP36" i="2"/>
  <c r="GQ36" i="2" s="1"/>
  <c r="D54" i="2"/>
  <c r="CS54" i="2"/>
  <c r="FB54" i="2"/>
  <c r="R42" i="1" s="1"/>
  <c r="FD37" i="2"/>
  <c r="HB54" i="2"/>
  <c r="R38" i="1" s="1"/>
  <c r="FZ38" i="2"/>
  <c r="BF40" i="2"/>
  <c r="AK41" i="2"/>
  <c r="DJ55" i="2"/>
  <c r="DJ56" i="2" s="1"/>
  <c r="EL43" i="2"/>
  <c r="CZ45" i="2"/>
  <c r="G35" i="1" s="1"/>
  <c r="BF46" i="2"/>
  <c r="BG46" i="2" s="1"/>
  <c r="H33" i="1" s="1"/>
  <c r="DE47" i="2"/>
  <c r="DQ47" i="2" s="1"/>
  <c r="I39" i="1" s="1"/>
  <c r="CZ53" i="2"/>
  <c r="Q35" i="1" s="1"/>
  <c r="DU53" i="2"/>
  <c r="EC53" i="2" s="1"/>
  <c r="Q36" i="1" s="1"/>
  <c r="GJ53" i="2"/>
  <c r="AC54" i="2"/>
  <c r="AE54" i="2" s="1"/>
  <c r="BR37" i="2"/>
  <c r="CH54" i="2"/>
  <c r="DE37" i="2"/>
  <c r="DU37" i="2"/>
  <c r="EC37" i="2" s="1"/>
  <c r="FK54" i="2"/>
  <c r="GA54" i="2" s="1"/>
  <c r="R43" i="1" s="1"/>
  <c r="HG37" i="2"/>
  <c r="HG54" i="2" s="1"/>
  <c r="CZ39" i="2"/>
  <c r="CS40" i="2"/>
  <c r="GJ40" i="2"/>
  <c r="GQ43" i="2"/>
  <c r="E41" i="1" s="1"/>
  <c r="DP45" i="2"/>
  <c r="GP40" i="2"/>
  <c r="GQ40" i="2" s="1"/>
  <c r="AE40" i="2"/>
  <c r="CM40" i="2"/>
  <c r="CO40" i="2" s="1"/>
  <c r="FA40" i="2"/>
  <c r="EC40" i="2"/>
  <c r="FB40" i="2"/>
  <c r="GO40" i="2"/>
  <c r="AE58" i="2"/>
  <c r="CT58" i="2"/>
  <c r="CZ40" i="2"/>
  <c r="FS55" i="2"/>
  <c r="FS56" i="2" s="1"/>
  <c r="DP51" i="2"/>
  <c r="BB55" i="2"/>
  <c r="BB56" i="2" s="1"/>
  <c r="FY55" i="2"/>
  <c r="FY56" i="2" s="1"/>
  <c r="DP48" i="2"/>
  <c r="CH58" i="2"/>
  <c r="DP46" i="2"/>
  <c r="DH55" i="2"/>
  <c r="DH56" i="2" s="1"/>
  <c r="E61" i="2"/>
  <c r="M61" i="2" s="1"/>
  <c r="H58" i="2"/>
  <c r="AS55" i="2"/>
  <c r="AS56" i="2" s="1"/>
  <c r="DM55" i="2"/>
  <c r="DM56" i="2" s="1"/>
  <c r="EH58" i="2"/>
  <c r="ET58" i="2"/>
  <c r="DC58" i="2"/>
  <c r="IA60" i="2"/>
  <c r="BG60" i="2"/>
  <c r="FN58" i="2"/>
  <c r="CA58" i="2"/>
  <c r="DX58" i="2"/>
  <c r="EL58" i="2"/>
  <c r="EX58" i="2"/>
  <c r="AP61" i="2"/>
  <c r="N7" i="1" s="1"/>
  <c r="DV58" i="2"/>
  <c r="FM58" i="2"/>
  <c r="GP58" i="2"/>
  <c r="CZ57" i="2"/>
  <c r="CZ58" i="2" s="1"/>
  <c r="DG58" i="2"/>
  <c r="BF58" i="2"/>
  <c r="DP53" i="2"/>
  <c r="W58" i="2"/>
  <c r="AJ58" i="2"/>
  <c r="AK57" i="2"/>
  <c r="BQ58" i="2"/>
  <c r="CF58" i="2"/>
  <c r="CU58" i="2"/>
  <c r="DI58" i="2"/>
  <c r="EM58" i="2"/>
  <c r="EY58" i="2"/>
  <c r="GW58" i="2"/>
  <c r="HB57" i="2"/>
  <c r="HB58" i="2" s="1"/>
  <c r="HU60" i="2"/>
  <c r="HU13" i="2" s="1"/>
  <c r="GW60" i="2"/>
  <c r="HB60" i="2" s="1"/>
  <c r="O14" i="1" s="1"/>
  <c r="J58" i="2"/>
  <c r="BD58" i="2"/>
  <c r="BR58" i="2"/>
  <c r="DZ58" i="2"/>
  <c r="EB57" i="2"/>
  <c r="EB58" i="2" s="1"/>
  <c r="EN58" i="2"/>
  <c r="M60" i="2"/>
  <c r="AA57" i="2"/>
  <c r="AA58" i="2" s="1"/>
  <c r="Y58" i="2"/>
  <c r="BE58" i="2"/>
  <c r="DL58" i="2"/>
  <c r="EA58" i="2"/>
  <c r="L58" i="2"/>
  <c r="FE58" i="2"/>
  <c r="GI58" i="2"/>
  <c r="GJ57" i="2"/>
  <c r="GJ58" i="2" s="1"/>
  <c r="CJ58" i="2"/>
  <c r="DP57" i="2"/>
  <c r="DP58" i="2" s="1"/>
  <c r="GO57" i="2"/>
  <c r="GO58" i="2" s="1"/>
  <c r="P58" i="2"/>
  <c r="AC58" i="2"/>
  <c r="BV58" i="2"/>
  <c r="CK58" i="2"/>
  <c r="GL58" i="2"/>
  <c r="HG60" i="2"/>
  <c r="FD60" i="2"/>
  <c r="O13" i="1" s="1"/>
  <c r="HF60" i="2"/>
  <c r="P60" i="2"/>
  <c r="AR58" i="2"/>
  <c r="AT57" i="2"/>
  <c r="AT58" i="2" s="1"/>
  <c r="EG58" i="2"/>
  <c r="ES58" i="2"/>
  <c r="FH58" i="2"/>
  <c r="FX58" i="2"/>
  <c r="GM58" i="2"/>
  <c r="AN60" i="2"/>
  <c r="CO62" i="2"/>
  <c r="E58" i="2"/>
  <c r="R58" i="2"/>
  <c r="T57" i="2"/>
  <c r="CP58" i="2"/>
  <c r="DU58" i="2"/>
  <c r="EU58" i="2"/>
  <c r="FK57" i="2"/>
  <c r="BM58" i="2"/>
  <c r="DE58" i="2"/>
  <c r="EC57" i="2"/>
  <c r="EC58" i="2" s="1"/>
  <c r="GR58" i="2"/>
  <c r="AY58" i="2"/>
  <c r="CC58" i="2"/>
  <c r="FZ57" i="2"/>
  <c r="FZ58" i="2" s="1"/>
  <c r="GQ60" i="2"/>
  <c r="HF61" i="2"/>
  <c r="AF58" i="2"/>
  <c r="BW58" i="2"/>
  <c r="FF58" i="2"/>
  <c r="FU58" i="2"/>
  <c r="AG58" i="2"/>
  <c r="AU58" i="2"/>
  <c r="FV58" i="2"/>
  <c r="GX58" i="2"/>
  <c r="AE61" i="2"/>
  <c r="K58" i="2"/>
  <c r="BP58" i="2"/>
  <c r="DW58" i="2"/>
  <c r="EJ58" i="2"/>
  <c r="EV58" i="2"/>
  <c r="GC58" i="2"/>
  <c r="FA61" i="2"/>
  <c r="FB61" i="2" s="1"/>
  <c r="M62" i="2"/>
  <c r="BH58" i="2"/>
  <c r="CM57" i="2"/>
  <c r="CM58" i="2" s="1"/>
  <c r="DN58" i="2"/>
  <c r="FA57" i="2"/>
  <c r="FA58" i="2" s="1"/>
  <c r="GH58" i="2"/>
  <c r="GU58" i="2"/>
  <c r="Q58" i="2"/>
  <c r="CI58" i="2"/>
  <c r="DY58" i="2"/>
  <c r="EK58" i="2"/>
  <c r="EW58" i="2"/>
  <c r="GQ57" i="2"/>
  <c r="HA58" i="2"/>
  <c r="EC60" i="2"/>
  <c r="BF61" i="2"/>
  <c r="BG61" i="2" s="1"/>
  <c r="U58" i="2"/>
  <c r="AH58" i="2"/>
  <c r="DA58" i="2"/>
  <c r="GF58" i="2"/>
  <c r="GS58" i="2"/>
  <c r="I58" i="2"/>
  <c r="V58" i="2"/>
  <c r="AI58" i="2"/>
  <c r="BY58" i="2"/>
  <c r="CD57" i="2"/>
  <c r="CD58" i="2" s="1"/>
  <c r="CN58" i="2"/>
  <c r="DB58" i="2"/>
  <c r="HG57" i="2"/>
  <c r="HG58" i="2" s="1"/>
  <c r="FQ58" i="2"/>
  <c r="GG58" i="2"/>
  <c r="GT58" i="2"/>
  <c r="AO60" i="2"/>
  <c r="BS61" i="2"/>
  <c r="DQ62" i="2"/>
  <c r="AP62" i="2"/>
  <c r="EC62" i="2"/>
  <c r="FI58" i="2"/>
  <c r="GY58" i="2"/>
  <c r="DP59" i="2"/>
  <c r="DP69" i="2" s="1"/>
  <c r="HF57" i="2"/>
  <c r="HF58" i="2" s="1"/>
  <c r="FD57" i="2"/>
  <c r="FD58" i="2" s="1"/>
  <c r="HV19" i="2" l="1"/>
  <c r="HV5" i="2" s="1"/>
  <c r="D15" i="1"/>
  <c r="HZ24" i="2"/>
  <c r="GA24" i="2"/>
  <c r="GB56" i="2"/>
  <c r="HM53" i="2"/>
  <c r="AF56" i="2"/>
  <c r="C28" i="2"/>
  <c r="HO21" i="2"/>
  <c r="H9" i="1"/>
  <c r="HY31" i="2"/>
  <c r="HY14" i="2" s="1"/>
  <c r="N18" i="1"/>
  <c r="P30" i="1"/>
  <c r="HY21" i="2"/>
  <c r="H18" i="1"/>
  <c r="HZ22" i="2"/>
  <c r="HZ8" i="2" s="1"/>
  <c r="I19" i="1"/>
  <c r="HE17" i="2"/>
  <c r="HH17" i="2" s="1"/>
  <c r="HP11" i="2"/>
  <c r="F10" i="1"/>
  <c r="CO45" i="2"/>
  <c r="G34" i="1" s="1"/>
  <c r="M54" i="2"/>
  <c r="DQ48" i="2"/>
  <c r="J39" i="1" s="1"/>
  <c r="GA46" i="2"/>
  <c r="H43" i="1" s="1"/>
  <c r="GE55" i="2"/>
  <c r="GE56" i="2" s="1"/>
  <c r="BF41" i="2"/>
  <c r="BG41" i="2" s="1"/>
  <c r="FB45" i="2"/>
  <c r="G42" i="1" s="1"/>
  <c r="HG55" i="2"/>
  <c r="HG56" i="2" s="1"/>
  <c r="AL55" i="2"/>
  <c r="AL56" i="2" s="1"/>
  <c r="EB50" i="2"/>
  <c r="X41" i="2"/>
  <c r="J55" i="2"/>
  <c r="L43" i="2"/>
  <c r="M43" i="2" s="1"/>
  <c r="DI55" i="2"/>
  <c r="DI56" i="2" s="1"/>
  <c r="DP43" i="2"/>
  <c r="DP55" i="2" s="1"/>
  <c r="DP56" i="2" s="1"/>
  <c r="CM41" i="2"/>
  <c r="FB53" i="2"/>
  <c r="Q42" i="1" s="1"/>
  <c r="FB50" i="2"/>
  <c r="L42" i="1" s="1"/>
  <c r="GA49" i="2"/>
  <c r="K43" i="1" s="1"/>
  <c r="AN41" i="2"/>
  <c r="CO41" i="2"/>
  <c r="IA37" i="2"/>
  <c r="HG24" i="2"/>
  <c r="DQ31" i="2"/>
  <c r="EW41" i="2"/>
  <c r="FB29" i="2"/>
  <c r="FA22" i="2"/>
  <c r="AO44" i="2"/>
  <c r="AP44" i="2" s="1"/>
  <c r="EL24" i="2"/>
  <c r="FB23" i="2"/>
  <c r="EL59" i="2"/>
  <c r="EL69" i="2" s="1"/>
  <c r="HB22" i="2"/>
  <c r="AN69" i="2"/>
  <c r="CX24" i="2"/>
  <c r="FB21" i="2"/>
  <c r="FB22" i="2" s="1"/>
  <c r="CH22" i="2"/>
  <c r="FB18" i="2"/>
  <c r="FB19" i="2" s="1"/>
  <c r="GQ27" i="2"/>
  <c r="HE12" i="2"/>
  <c r="HH12" i="2" s="1"/>
  <c r="CO6" i="2"/>
  <c r="BG59" i="2"/>
  <c r="AP15" i="2"/>
  <c r="C15" i="2" s="1"/>
  <c r="M16" i="1"/>
  <c r="EE7" i="2"/>
  <c r="HU55" i="2"/>
  <c r="HU6" i="2"/>
  <c r="HO30" i="2"/>
  <c r="HO13" i="2" s="1"/>
  <c r="O9" i="1"/>
  <c r="FZ55" i="2"/>
  <c r="FZ56" i="2" s="1"/>
  <c r="FL56" i="2"/>
  <c r="GU55" i="2"/>
  <c r="GU56" i="2" s="1"/>
  <c r="GW43" i="2"/>
  <c r="GQ45" i="2"/>
  <c r="G41" i="1" s="1"/>
  <c r="CM50" i="2"/>
  <c r="BI56" i="2"/>
  <c r="HN38" i="2"/>
  <c r="EC41" i="2"/>
  <c r="K30" i="1"/>
  <c r="CO50" i="2"/>
  <c r="L34" i="1" s="1"/>
  <c r="EC30" i="2"/>
  <c r="DP49" i="2"/>
  <c r="DA55" i="2"/>
  <c r="DA56" i="2" s="1"/>
  <c r="DE43" i="2"/>
  <c r="AE19" i="2"/>
  <c r="AE22" i="2"/>
  <c r="AI55" i="2"/>
  <c r="HT57" i="2"/>
  <c r="HT10" i="2"/>
  <c r="CZ41" i="2"/>
  <c r="AP54" i="2"/>
  <c r="R31" i="1" s="1"/>
  <c r="FA50" i="2"/>
  <c r="GQ18" i="2"/>
  <c r="GQ19" i="2" s="1"/>
  <c r="BR22" i="2"/>
  <c r="AE24" i="2"/>
  <c r="GQ21" i="2"/>
  <c r="GP22" i="2"/>
  <c r="J14" i="1"/>
  <c r="K14" i="1" s="1"/>
  <c r="L14" i="1" s="1"/>
  <c r="G14" i="1"/>
  <c r="M13" i="1"/>
  <c r="FD7" i="2"/>
  <c r="DQ6" i="2"/>
  <c r="DE7" i="2"/>
  <c r="HM8" i="2"/>
  <c r="BG6" i="2"/>
  <c r="GQ6" i="2"/>
  <c r="HS30" i="2"/>
  <c r="HS13" i="2" s="1"/>
  <c r="O12" i="1"/>
  <c r="Y55" i="2"/>
  <c r="Y56" i="2" s="1"/>
  <c r="AA43" i="2"/>
  <c r="M30" i="1"/>
  <c r="AO48" i="2"/>
  <c r="AO43" i="2"/>
  <c r="AE41" i="2"/>
  <c r="HE35" i="2"/>
  <c r="C35" i="2"/>
  <c r="AQ55" i="2"/>
  <c r="HX21" i="2"/>
  <c r="H17" i="1"/>
  <c r="EC48" i="2"/>
  <c r="J36" i="1" s="1"/>
  <c r="CZ30" i="2"/>
  <c r="HE30" i="2" s="1"/>
  <c r="BN55" i="2"/>
  <c r="BN56" i="2" s="1"/>
  <c r="BR43" i="2"/>
  <c r="G30" i="1"/>
  <c r="FD55" i="2"/>
  <c r="FD56" i="2" s="1"/>
  <c r="E37" i="1"/>
  <c r="S37" i="1" s="1"/>
  <c r="T37" i="1" s="1"/>
  <c r="HN21" i="2"/>
  <c r="H8" i="1"/>
  <c r="AB55" i="2"/>
  <c r="AB56" i="2" s="1"/>
  <c r="AE43" i="2"/>
  <c r="HE15" i="2"/>
  <c r="HH15" i="2" s="1"/>
  <c r="HX24" i="2"/>
  <c r="GQ24" i="2"/>
  <c r="HX22" i="2"/>
  <c r="HX8" i="2" s="1"/>
  <c r="I17" i="1"/>
  <c r="CH24" i="2"/>
  <c r="HQ24" i="2"/>
  <c r="CZ24" i="2"/>
  <c r="HQ21" i="2"/>
  <c r="H11" i="1"/>
  <c r="HU56" i="2"/>
  <c r="HU7" i="2"/>
  <c r="HQ20" i="2"/>
  <c r="M11" i="1"/>
  <c r="CZ7" i="2"/>
  <c r="AB69" i="2"/>
  <c r="AE59" i="2"/>
  <c r="AE69" i="2" s="1"/>
  <c r="HX19" i="2"/>
  <c r="HX5" i="2" s="1"/>
  <c r="D17" i="1"/>
  <c r="G16" i="1"/>
  <c r="J16" i="1"/>
  <c r="K16" i="1" s="1"/>
  <c r="L16" i="1" s="1"/>
  <c r="HE14" i="2"/>
  <c r="HH14" i="2" s="1"/>
  <c r="C14" i="2"/>
  <c r="HE38" i="2"/>
  <c r="HH38" i="2" s="1"/>
  <c r="C38" i="2"/>
  <c r="HS11" i="2"/>
  <c r="F12" i="1"/>
  <c r="T58" i="2"/>
  <c r="HE60" i="2"/>
  <c r="HH60" i="2" s="1"/>
  <c r="C60" i="2"/>
  <c r="HL30" i="2"/>
  <c r="O6" i="1"/>
  <c r="GA53" i="2"/>
  <c r="Q43" i="1" s="1"/>
  <c r="L50" i="2"/>
  <c r="M50" i="2" s="1"/>
  <c r="GQ53" i="2"/>
  <c r="Q41" i="1" s="1"/>
  <c r="CH44" i="2"/>
  <c r="AH55" i="2"/>
  <c r="FB37" i="2"/>
  <c r="AE50" i="2"/>
  <c r="BG31" i="2"/>
  <c r="M47" i="2"/>
  <c r="GP48" i="2"/>
  <c r="HF41" i="2"/>
  <c r="GW41" i="2"/>
  <c r="HB41" i="2" s="1"/>
  <c r="DU24" i="2"/>
  <c r="EC23" i="2"/>
  <c r="GQ59" i="2"/>
  <c r="EE24" i="2"/>
  <c r="AP27" i="2"/>
  <c r="GA32" i="2"/>
  <c r="FC55" i="2"/>
  <c r="BR24" i="2"/>
  <c r="BS18" i="2"/>
  <c r="AA22" i="2"/>
  <c r="CQ69" i="2"/>
  <c r="CS59" i="2"/>
  <c r="AP10" i="2"/>
  <c r="HU59" i="2"/>
  <c r="HU12" i="2" s="1"/>
  <c r="GR69" i="2"/>
  <c r="HB59" i="2"/>
  <c r="HB69" i="2" s="1"/>
  <c r="EF69" i="2"/>
  <c r="FB59" i="2"/>
  <c r="HW41" i="2"/>
  <c r="HW7" i="2"/>
  <c r="BS6" i="2"/>
  <c r="GA18" i="2"/>
  <c r="GA19" i="2" s="1"/>
  <c r="FK19" i="2"/>
  <c r="HM40" i="2"/>
  <c r="IA35" i="2"/>
  <c r="HM26" i="2"/>
  <c r="HM7" i="2"/>
  <c r="L7" i="2"/>
  <c r="M6" i="2"/>
  <c r="HL19" i="2"/>
  <c r="C5" i="2"/>
  <c r="HE5" i="2"/>
  <c r="HH5" i="2" s="1"/>
  <c r="D6" i="1"/>
  <c r="DQ37" i="2"/>
  <c r="AO41" i="2"/>
  <c r="CI55" i="2"/>
  <c r="CM43" i="2"/>
  <c r="CO43" i="2" s="1"/>
  <c r="E34" i="1" s="1"/>
  <c r="DQ49" i="2"/>
  <c r="K39" i="1" s="1"/>
  <c r="CH55" i="2"/>
  <c r="CH56" i="2" s="1"/>
  <c r="CF56" i="2"/>
  <c r="BS41" i="2"/>
  <c r="GK55" i="2"/>
  <c r="GK56" i="2" s="1"/>
  <c r="HB50" i="2"/>
  <c r="L38" i="1" s="1"/>
  <c r="P41" i="2"/>
  <c r="AP26" i="2"/>
  <c r="C26" i="2" s="1"/>
  <c r="CZ32" i="2"/>
  <c r="HE32" i="2" s="1"/>
  <c r="AR55" i="2"/>
  <c r="AR56" i="2" s="1"/>
  <c r="AT43" i="2"/>
  <c r="DQ32" i="2"/>
  <c r="GJ41" i="2"/>
  <c r="DE24" i="2"/>
  <c r="DQ23" i="2"/>
  <c r="HB44" i="2"/>
  <c r="F38" i="1" s="1"/>
  <c r="CO44" i="2"/>
  <c r="F34" i="1" s="1"/>
  <c r="FB49" i="2"/>
  <c r="K42" i="1" s="1"/>
  <c r="BS69" i="2"/>
  <c r="HN29" i="2"/>
  <c r="T50" i="2"/>
  <c r="T55" i="2" s="1"/>
  <c r="T56" i="2" s="1"/>
  <c r="HM27" i="2"/>
  <c r="HM10" i="2"/>
  <c r="AK24" i="2"/>
  <c r="AO23" i="2"/>
  <c r="AO24" i="2" s="1"/>
  <c r="GW69" i="2"/>
  <c r="BF22" i="2"/>
  <c r="HS21" i="2"/>
  <c r="H12" i="1"/>
  <c r="CX58" i="2"/>
  <c r="CX19" i="2"/>
  <c r="CX22" i="2"/>
  <c r="ED69" i="2"/>
  <c r="EE59" i="2"/>
  <c r="EE69" i="2" s="1"/>
  <c r="HW44" i="2"/>
  <c r="HW12" i="2" s="1"/>
  <c r="AI69" i="2"/>
  <c r="HM29" i="2"/>
  <c r="HM12" i="2" s="1"/>
  <c r="HZ19" i="2"/>
  <c r="HZ5" i="2" s="1"/>
  <c r="D19" i="1"/>
  <c r="HO31" i="2"/>
  <c r="HO14" i="2" s="1"/>
  <c r="N9" i="1"/>
  <c r="HX30" i="2"/>
  <c r="HX13" i="2" s="1"/>
  <c r="O17" i="1"/>
  <c r="HM11" i="2"/>
  <c r="F7" i="1"/>
  <c r="AP60" i="2"/>
  <c r="O7" i="1" s="1"/>
  <c r="HV11" i="2"/>
  <c r="F15" i="1"/>
  <c r="BG57" i="2"/>
  <c r="AP45" i="2"/>
  <c r="G31" i="1" s="1"/>
  <c r="AO45" i="2"/>
  <c r="GA44" i="2"/>
  <c r="F43" i="1" s="1"/>
  <c r="DZ55" i="2"/>
  <c r="EB43" i="2"/>
  <c r="EC43" i="2" s="1"/>
  <c r="E36" i="1" s="1"/>
  <c r="C30" i="2"/>
  <c r="CS41" i="2"/>
  <c r="M41" i="2"/>
  <c r="GP41" i="2"/>
  <c r="GQ41" i="2" s="1"/>
  <c r="HT56" i="2"/>
  <c r="HT7" i="2"/>
  <c r="CD44" i="2"/>
  <c r="GJ50" i="2"/>
  <c r="HU57" i="2"/>
  <c r="HU10" i="2"/>
  <c r="EC32" i="2"/>
  <c r="P22" i="2"/>
  <c r="DE41" i="2"/>
  <c r="AP31" i="2"/>
  <c r="C31" i="2" s="1"/>
  <c r="T41" i="2"/>
  <c r="BH55" i="2"/>
  <c r="BS43" i="2"/>
  <c r="E32" i="1" s="1"/>
  <c r="X24" i="2"/>
  <c r="FZ22" i="2"/>
  <c r="BG45" i="2"/>
  <c r="G33" i="1" s="1"/>
  <c r="HG41" i="2"/>
  <c r="FD41" i="2"/>
  <c r="AH69" i="2"/>
  <c r="AK59" i="2"/>
  <c r="IA34" i="2"/>
  <c r="HP41" i="2"/>
  <c r="HP7" i="2"/>
  <c r="P7" i="2"/>
  <c r="AP6" i="2"/>
  <c r="CP56" i="2"/>
  <c r="AP47" i="2"/>
  <c r="I31" i="1" s="1"/>
  <c r="HN31" i="2"/>
  <c r="HN14" i="2" s="1"/>
  <c r="N8" i="1"/>
  <c r="C62" i="2"/>
  <c r="HL11" i="2"/>
  <c r="F6" i="1"/>
  <c r="FB57" i="2"/>
  <c r="FB58" i="2" s="1"/>
  <c r="AP53" i="2"/>
  <c r="CZ34" i="2"/>
  <c r="BT55" i="2"/>
  <c r="EO55" i="2"/>
  <c r="AP34" i="2"/>
  <c r="C34" i="2" s="1"/>
  <c r="DQ53" i="2"/>
  <c r="Q39" i="1" s="1"/>
  <c r="J30" i="1"/>
  <c r="CS50" i="2"/>
  <c r="CZ50" i="2" s="1"/>
  <c r="L35" i="1" s="1"/>
  <c r="D55" i="2"/>
  <c r="GP50" i="2"/>
  <c r="GQ50" i="2" s="1"/>
  <c r="L41" i="1" s="1"/>
  <c r="S41" i="1" s="1"/>
  <c r="T41" i="1" s="1"/>
  <c r="AO29" i="2"/>
  <c r="HP42" i="2"/>
  <c r="HP10" i="2"/>
  <c r="HG59" i="2"/>
  <c r="FC69" i="2"/>
  <c r="FD59" i="2"/>
  <c r="FD69" i="2" s="1"/>
  <c r="HT59" i="2"/>
  <c r="HT12" i="2" s="1"/>
  <c r="AP12" i="2"/>
  <c r="C12" i="2" s="1"/>
  <c r="HG22" i="2"/>
  <c r="EC28" i="2"/>
  <c r="HE28" i="2" s="1"/>
  <c r="P24" i="2"/>
  <c r="ED55" i="2"/>
  <c r="EE43" i="2"/>
  <c r="DU41" i="2"/>
  <c r="DE50" i="2"/>
  <c r="DQ50" i="2" s="1"/>
  <c r="L39" i="1" s="1"/>
  <c r="HF55" i="2"/>
  <c r="HF56" i="2" s="1"/>
  <c r="CZ22" i="2"/>
  <c r="BG21" i="2"/>
  <c r="BG22" i="2" s="1"/>
  <c r="DQ21" i="2"/>
  <c r="DQ22" i="2" s="1"/>
  <c r="T24" i="2"/>
  <c r="GJ24" i="2"/>
  <c r="AA24" i="2"/>
  <c r="HE9" i="2"/>
  <c r="HH9" i="2" s="1"/>
  <c r="HL21" i="2"/>
  <c r="H6" i="1"/>
  <c r="M14" i="1"/>
  <c r="HB7" i="2"/>
  <c r="AP9" i="2"/>
  <c r="H7" i="1" s="1"/>
  <c r="DR69" i="2"/>
  <c r="EC59" i="2"/>
  <c r="HS44" i="2"/>
  <c r="BT69" i="2"/>
  <c r="HP44" i="2"/>
  <c r="HP12" i="2" s="1"/>
  <c r="CO9" i="2"/>
  <c r="H10" i="1" s="1"/>
  <c r="HY20" i="2"/>
  <c r="M18" i="1"/>
  <c r="FB7" i="2"/>
  <c r="H30" i="1"/>
  <c r="H44" i="1" s="1"/>
  <c r="AP32" i="2"/>
  <c r="C32" i="2" s="1"/>
  <c r="V55" i="2"/>
  <c r="V56" i="2" s="1"/>
  <c r="X43" i="2"/>
  <c r="X55" i="2" s="1"/>
  <c r="X56" i="2" s="1"/>
  <c r="DQ51" i="2"/>
  <c r="M39" i="1" s="1"/>
  <c r="FK41" i="2"/>
  <c r="AP36" i="2"/>
  <c r="FB27" i="2"/>
  <c r="DU22" i="2"/>
  <c r="EC21" i="2"/>
  <c r="EC22" i="2" s="1"/>
  <c r="CO18" i="2"/>
  <c r="CO19" i="2" s="1"/>
  <c r="BS49" i="2"/>
  <c r="K32" i="1" s="1"/>
  <c r="AP30" i="2"/>
  <c r="DU50" i="2"/>
  <c r="DU55" i="2" s="1"/>
  <c r="DU56" i="2" s="1"/>
  <c r="N55" i="2"/>
  <c r="P43" i="2"/>
  <c r="GO41" i="2"/>
  <c r="GP47" i="2"/>
  <c r="GQ47" i="2" s="1"/>
  <c r="I41" i="1" s="1"/>
  <c r="L22" i="2"/>
  <c r="M21" i="2"/>
  <c r="GA22" i="2"/>
  <c r="HV22" i="2"/>
  <c r="HV8" i="2" s="1"/>
  <c r="I15" i="1"/>
  <c r="GQ48" i="2"/>
  <c r="J41" i="1" s="1"/>
  <c r="D69" i="2"/>
  <c r="M59" i="2"/>
  <c r="AP17" i="2"/>
  <c r="HM41" i="2"/>
  <c r="IA36" i="2"/>
  <c r="HN22" i="2"/>
  <c r="I8" i="1"/>
  <c r="BY69" i="2"/>
  <c r="CD59" i="2"/>
  <c r="CD69" i="2" s="1"/>
  <c r="C36" i="2"/>
  <c r="GR56" i="2"/>
  <c r="CU56" i="2"/>
  <c r="CX55" i="2"/>
  <c r="CX56" i="2" s="1"/>
  <c r="AP29" i="2"/>
  <c r="C29" i="2" s="1"/>
  <c r="FK50" i="2"/>
  <c r="BR50" i="2"/>
  <c r="BS50" i="2" s="1"/>
  <c r="L32" i="1" s="1"/>
  <c r="GS55" i="2"/>
  <c r="GS56" i="2" s="1"/>
  <c r="FA59" i="2"/>
  <c r="FA69" i="2" s="1"/>
  <c r="EC51" i="2"/>
  <c r="M36" i="1" s="1"/>
  <c r="GM55" i="2"/>
  <c r="GM56" i="2" s="1"/>
  <c r="CO53" i="2"/>
  <c r="Q34" i="1" s="1"/>
  <c r="CD41" i="2"/>
  <c r="HM42" i="2"/>
  <c r="IA39" i="2"/>
  <c r="AF69" i="2"/>
  <c r="HM59" i="2"/>
  <c r="GO50" i="2"/>
  <c r="GO55" i="2" s="1"/>
  <c r="GO56" i="2" s="1"/>
  <c r="X22" i="2"/>
  <c r="BG50" i="2"/>
  <c r="L33" i="1" s="1"/>
  <c r="AK22" i="2"/>
  <c r="AO21" i="2"/>
  <c r="AO22" i="2" s="1"/>
  <c r="DP24" i="2"/>
  <c r="GJ22" i="2"/>
  <c r="HB19" i="2"/>
  <c r="N69" i="2"/>
  <c r="P59" i="2"/>
  <c r="HF59" i="2"/>
  <c r="HM44" i="2"/>
  <c r="HS19" i="2"/>
  <c r="HS5" i="2" s="1"/>
  <c r="D12" i="1"/>
  <c r="GO59" i="2"/>
  <c r="GO69" i="2" s="1"/>
  <c r="GK69" i="2"/>
  <c r="V69" i="2"/>
  <c r="X59" i="2"/>
  <c r="X69" i="2" s="1"/>
  <c r="HE16" i="2"/>
  <c r="C16" i="2"/>
  <c r="CO57" i="2"/>
  <c r="DQ57" i="2"/>
  <c r="DQ58" i="2" s="1"/>
  <c r="CQ55" i="2"/>
  <c r="CQ56" i="2" s="1"/>
  <c r="CS43" i="2"/>
  <c r="GA47" i="2"/>
  <c r="I43" i="1" s="1"/>
  <c r="FE55" i="2"/>
  <c r="DQ52" i="2"/>
  <c r="P39" i="1" s="1"/>
  <c r="EQ58" i="2"/>
  <c r="EQ19" i="2"/>
  <c r="AA41" i="2"/>
  <c r="EL50" i="2"/>
  <c r="EL55" i="2" s="1"/>
  <c r="EL56" i="2" s="1"/>
  <c r="CZ33" i="2"/>
  <c r="HE33" i="2" s="1"/>
  <c r="AP48" i="2"/>
  <c r="J31" i="1" s="1"/>
  <c r="CD50" i="2"/>
  <c r="CD55" i="2" s="1"/>
  <c r="CD56" i="2" s="1"/>
  <c r="CO21" i="2"/>
  <c r="CO22" i="2" s="1"/>
  <c r="HM56" i="2"/>
  <c r="IA51" i="2"/>
  <c r="BS46" i="2"/>
  <c r="H32" i="1" s="1"/>
  <c r="CO23" i="2"/>
  <c r="CO24" i="2" s="1"/>
  <c r="EQ22" i="2"/>
  <c r="HS22" i="2"/>
  <c r="HS8" i="2" s="1"/>
  <c r="I12" i="1"/>
  <c r="HN24" i="2"/>
  <c r="BS24" i="2"/>
  <c r="DE19" i="2"/>
  <c r="EW22" i="2"/>
  <c r="EW19" i="2"/>
  <c r="HM5" i="2"/>
  <c r="GA9" i="2"/>
  <c r="HE10" i="2"/>
  <c r="HH10" i="2" s="1"/>
  <c r="C10" i="2"/>
  <c r="EC6" i="2"/>
  <c r="AK58" i="2"/>
  <c r="AO57" i="2"/>
  <c r="AP57" i="2" s="1"/>
  <c r="C61" i="2"/>
  <c r="HE61" i="2"/>
  <c r="HH61" i="2" s="1"/>
  <c r="HL31" i="2"/>
  <c r="N6" i="1"/>
  <c r="N20" i="1" s="1"/>
  <c r="HE37" i="2"/>
  <c r="F30" i="1"/>
  <c r="GP55" i="2"/>
  <c r="GP56" i="2" s="1"/>
  <c r="GD56" i="2"/>
  <c r="CZ54" i="2"/>
  <c r="R35" i="1" s="1"/>
  <c r="DQ46" i="2"/>
  <c r="H39" i="1" s="1"/>
  <c r="CZ31" i="2"/>
  <c r="HE31" i="2" s="1"/>
  <c r="AV55" i="2"/>
  <c r="AV56" i="2" s="1"/>
  <c r="BF43" i="2"/>
  <c r="BF55" i="2" s="1"/>
  <c r="BF56" i="2" s="1"/>
  <c r="EE58" i="2"/>
  <c r="EE19" i="2"/>
  <c r="FZ41" i="2"/>
  <c r="AA50" i="2"/>
  <c r="DR55" i="2"/>
  <c r="EL41" i="2"/>
  <c r="EF55" i="2"/>
  <c r="FB43" i="2"/>
  <c r="E42" i="1" s="1"/>
  <c r="S42" i="1" s="1"/>
  <c r="T42" i="1" s="1"/>
  <c r="FA24" i="2"/>
  <c r="AO49" i="2"/>
  <c r="AP49" i="2" s="1"/>
  <c r="C11" i="2"/>
  <c r="HE11" i="2"/>
  <c r="HH11" i="2" s="1"/>
  <c r="T22" i="2"/>
  <c r="GA6" i="2"/>
  <c r="FK7" i="2"/>
  <c r="EE22" i="2"/>
  <c r="BG23" i="2"/>
  <c r="DQ18" i="2"/>
  <c r="DQ19" i="2" s="1"/>
  <c r="BI69" i="2"/>
  <c r="HN44" i="2"/>
  <c r="HQ22" i="2"/>
  <c r="HQ8" i="2" s="1"/>
  <c r="I11" i="1"/>
  <c r="FE69" i="2"/>
  <c r="FK59" i="2"/>
  <c r="HN19" i="2"/>
  <c r="HN5" i="2" s="1"/>
  <c r="D8" i="1"/>
  <c r="HO19" i="2"/>
  <c r="HO5" i="2" s="1"/>
  <c r="D9" i="1"/>
  <c r="HE40" i="2"/>
  <c r="HH40" i="2" s="1"/>
  <c r="C40" i="2"/>
  <c r="FK58" i="2"/>
  <c r="GA57" i="2"/>
  <c r="GA58" i="2" s="1"/>
  <c r="GJ55" i="2"/>
  <c r="GJ56" i="2" s="1"/>
  <c r="CZ36" i="2"/>
  <c r="HE36" i="2" s="1"/>
  <c r="DQ45" i="2"/>
  <c r="G39" i="1" s="1"/>
  <c r="GA34" i="2"/>
  <c r="HE34" i="2" s="1"/>
  <c r="DB55" i="2"/>
  <c r="DB56" i="2" s="1"/>
  <c r="HE29" i="2"/>
  <c r="AN50" i="2"/>
  <c r="BU55" i="2"/>
  <c r="BU56" i="2" s="1"/>
  <c r="HE26" i="2"/>
  <c r="DP41" i="2"/>
  <c r="DE69" i="2"/>
  <c r="DQ59" i="2"/>
  <c r="FZ50" i="2"/>
  <c r="AP37" i="2"/>
  <c r="C37" i="2" s="1"/>
  <c r="AM51" i="2"/>
  <c r="AN27" i="2"/>
  <c r="AO27" i="2" s="1"/>
  <c r="AO32" i="2"/>
  <c r="EQ41" i="2"/>
  <c r="FA41" i="2" s="1"/>
  <c r="FB41" i="2" s="1"/>
  <c r="FZ24" i="2"/>
  <c r="M58" i="2"/>
  <c r="M19" i="2"/>
  <c r="GF55" i="2"/>
  <c r="GF56" i="2" s="1"/>
  <c r="X58" i="2"/>
  <c r="X19" i="2"/>
  <c r="CZ27" i="2"/>
  <c r="HE27" i="2" s="1"/>
  <c r="HM25" i="2"/>
  <c r="HM6" i="2"/>
  <c r="L24" i="2"/>
  <c r="M23" i="2"/>
  <c r="HV21" i="2"/>
  <c r="H15" i="1"/>
  <c r="ER58" i="2"/>
  <c r="ER22" i="2"/>
  <c r="ER19" i="2"/>
  <c r="ER24" i="2"/>
  <c r="AO18" i="2"/>
  <c r="AO19" i="2" s="1"/>
  <c r="AK19" i="2"/>
  <c r="HT55" i="2"/>
  <c r="HT6" i="2"/>
  <c r="S36" i="1" l="1"/>
  <c r="T36" i="1" s="1"/>
  <c r="HE48" i="2"/>
  <c r="HH48" i="2" s="1"/>
  <c r="HH30" i="2"/>
  <c r="F31" i="1"/>
  <c r="C44" i="2"/>
  <c r="HE45" i="2"/>
  <c r="HH45" i="2" s="1"/>
  <c r="HH33" i="2"/>
  <c r="HE46" i="2"/>
  <c r="HH46" i="2" s="1"/>
  <c r="HH34" i="2"/>
  <c r="HE49" i="2"/>
  <c r="HH49" i="2" s="1"/>
  <c r="HH28" i="2"/>
  <c r="C57" i="2"/>
  <c r="HE53" i="2"/>
  <c r="HH53" i="2" s="1"/>
  <c r="HH36" i="2"/>
  <c r="K31" i="1"/>
  <c r="K44" i="1" s="1"/>
  <c r="C49" i="2"/>
  <c r="HE43" i="2"/>
  <c r="HH31" i="2"/>
  <c r="L30" i="1"/>
  <c r="HE51" i="2"/>
  <c r="HH51" i="2" s="1"/>
  <c r="HH27" i="2"/>
  <c r="HE44" i="2"/>
  <c r="HH44" i="2" s="1"/>
  <c r="HH32" i="2"/>
  <c r="G7" i="1"/>
  <c r="J15" i="1"/>
  <c r="K15" i="1" s="1"/>
  <c r="L15" i="1" s="1"/>
  <c r="G15" i="1"/>
  <c r="HE54" i="2"/>
  <c r="HH54" i="2" s="1"/>
  <c r="HH37" i="2"/>
  <c r="M22" i="2"/>
  <c r="HE21" i="2"/>
  <c r="HY25" i="2"/>
  <c r="HY6" i="2"/>
  <c r="EE55" i="2"/>
  <c r="EE56" i="2" s="1"/>
  <c r="E40" i="1"/>
  <c r="S40" i="1" s="1"/>
  <c r="T40" i="1" s="1"/>
  <c r="S32" i="1"/>
  <c r="T32" i="1" s="1"/>
  <c r="HV24" i="2"/>
  <c r="DQ24" i="2"/>
  <c r="O20" i="1"/>
  <c r="HV26" i="2"/>
  <c r="HV7" i="2"/>
  <c r="HE50" i="2"/>
  <c r="HH50" i="2" s="1"/>
  <c r="HH26" i="2"/>
  <c r="IA44" i="2"/>
  <c r="IA59" i="2"/>
  <c r="GA50" i="2"/>
  <c r="L43" i="1" s="1"/>
  <c r="S43" i="1" s="1"/>
  <c r="T43" i="1" s="1"/>
  <c r="HN8" i="2"/>
  <c r="IA22" i="2"/>
  <c r="IB22" i="2" s="1"/>
  <c r="G10" i="1"/>
  <c r="J10" i="1"/>
  <c r="K10" i="1" s="1"/>
  <c r="L10" i="1" s="1"/>
  <c r="C9" i="2"/>
  <c r="ED56" i="2"/>
  <c r="HW38" i="2"/>
  <c r="HW9" i="2" s="1"/>
  <c r="BS55" i="2"/>
  <c r="BH56" i="2"/>
  <c r="BG58" i="2"/>
  <c r="HE57" i="2"/>
  <c r="FC56" i="2"/>
  <c r="HT53" i="2"/>
  <c r="HT9" i="2" s="1"/>
  <c r="HL13" i="2"/>
  <c r="IA13" i="2" s="1"/>
  <c r="IA30" i="2"/>
  <c r="IC30" i="2" s="1"/>
  <c r="EC50" i="2"/>
  <c r="L36" i="1" s="1"/>
  <c r="FB69" i="2"/>
  <c r="HY29" i="2"/>
  <c r="HY12" i="2" s="1"/>
  <c r="BG69" i="2"/>
  <c r="HO29" i="2"/>
  <c r="HO12" i="2" s="1"/>
  <c r="M24" i="2"/>
  <c r="HL24" i="2"/>
  <c r="HE23" i="2"/>
  <c r="IA19" i="2"/>
  <c r="IB19" i="2" s="1"/>
  <c r="HL5" i="2"/>
  <c r="IA5" i="2" s="1"/>
  <c r="M17" i="1"/>
  <c r="GQ1" i="2"/>
  <c r="GP1" i="2"/>
  <c r="HX20" i="2"/>
  <c r="GQ7" i="2"/>
  <c r="EF56" i="2"/>
  <c r="P69" i="2"/>
  <c r="AP59" i="2"/>
  <c r="AP69" i="2" s="1"/>
  <c r="HL20" i="2"/>
  <c r="M6" i="1"/>
  <c r="M7" i="2"/>
  <c r="C6" i="2"/>
  <c r="C7" i="2" s="1"/>
  <c r="HE6" i="2"/>
  <c r="G44" i="1"/>
  <c r="GW55" i="2"/>
  <c r="GW56" i="2" s="1"/>
  <c r="HB43" i="2"/>
  <c r="E38" i="1" s="1"/>
  <c r="S38" i="1" s="1"/>
  <c r="T38" i="1" s="1"/>
  <c r="M10" i="1"/>
  <c r="CO7" i="2"/>
  <c r="FB24" i="2"/>
  <c r="HY24" i="2"/>
  <c r="G18" i="1"/>
  <c r="J18" i="1"/>
  <c r="K18" i="1" s="1"/>
  <c r="L18" i="1" s="1"/>
  <c r="GA41" i="2"/>
  <c r="DE55" i="2"/>
  <c r="DQ43" i="2"/>
  <c r="E39" i="1" s="1"/>
  <c r="S39" i="1" s="1"/>
  <c r="T39" i="1" s="1"/>
  <c r="AP23" i="2"/>
  <c r="AP24" i="2" s="1"/>
  <c r="C27" i="2"/>
  <c r="HO20" i="2"/>
  <c r="BG7" i="2"/>
  <c r="M9" i="1"/>
  <c r="HN27" i="2"/>
  <c r="HN10" i="2"/>
  <c r="CO58" i="2"/>
  <c r="I7" i="1"/>
  <c r="I20" i="1" s="1"/>
  <c r="C17" i="2"/>
  <c r="P55" i="2"/>
  <c r="AP43" i="2"/>
  <c r="E31" i="1" s="1"/>
  <c r="CO59" i="2"/>
  <c r="CO69" i="2" s="1"/>
  <c r="M55" i="2"/>
  <c r="D56" i="2"/>
  <c r="F20" i="1"/>
  <c r="DQ41" i="2"/>
  <c r="HE41" i="2" s="1"/>
  <c r="HH41" i="2" s="1"/>
  <c r="S34" i="1"/>
  <c r="T34" i="1" s="1"/>
  <c r="C45" i="2"/>
  <c r="HE47" i="2"/>
  <c r="HH47" i="2" s="1"/>
  <c r="HH35" i="2"/>
  <c r="IA8" i="2"/>
  <c r="HY26" i="2"/>
  <c r="HY7" i="2"/>
  <c r="GQ55" i="2"/>
  <c r="Q31" i="1"/>
  <c r="Q44" i="1" s="1"/>
  <c r="C53" i="2"/>
  <c r="HE52" i="2"/>
  <c r="HH52" i="2" s="1"/>
  <c r="HH29" i="2"/>
  <c r="HO24" i="2"/>
  <c r="BG24" i="2"/>
  <c r="AO58" i="2"/>
  <c r="HU53" i="2"/>
  <c r="HU9" i="2" s="1"/>
  <c r="M69" i="2"/>
  <c r="C59" i="2"/>
  <c r="C69" i="2" s="1"/>
  <c r="HL29" i="2"/>
  <c r="N56" i="2"/>
  <c r="HM38" i="2"/>
  <c r="AP18" i="2"/>
  <c r="IA11" i="2"/>
  <c r="AK69" i="2"/>
  <c r="AO59" i="2"/>
  <c r="AO69" i="2" s="1"/>
  <c r="AP21" i="2"/>
  <c r="AP22" i="2" s="1"/>
  <c r="AT55" i="2"/>
  <c r="AT56" i="2" s="1"/>
  <c r="BG43" i="2"/>
  <c r="E33" i="1" s="1"/>
  <c r="S33" i="1" s="1"/>
  <c r="T33" i="1" s="1"/>
  <c r="CI56" i="2"/>
  <c r="CM55" i="2"/>
  <c r="CM56" i="2" s="1"/>
  <c r="P44" i="1"/>
  <c r="HL14" i="2"/>
  <c r="IA14" i="2" s="1"/>
  <c r="IA31" i="2"/>
  <c r="IC31" i="2" s="1"/>
  <c r="AQ56" i="2"/>
  <c r="AN51" i="2"/>
  <c r="AO51" i="2" s="1"/>
  <c r="AP51" i="2" s="1"/>
  <c r="AM55" i="2"/>
  <c r="AM56" i="2" s="1"/>
  <c r="EC69" i="2"/>
  <c r="HS29" i="2"/>
  <c r="HS12" i="2" s="1"/>
  <c r="AK55" i="2"/>
  <c r="AH56" i="2"/>
  <c r="HV20" i="2"/>
  <c r="M15" i="1"/>
  <c r="DQ7" i="2"/>
  <c r="C33" i="2"/>
  <c r="C52" i="2"/>
  <c r="HQ27" i="2"/>
  <c r="HQ10" i="2"/>
  <c r="DR56" i="2"/>
  <c r="HS38" i="2"/>
  <c r="GQ69" i="2"/>
  <c r="HX29" i="2"/>
  <c r="HX12" i="2" s="1"/>
  <c r="HS20" i="2"/>
  <c r="M12" i="1"/>
  <c r="EC7" i="2"/>
  <c r="J44" i="1"/>
  <c r="HN12" i="2"/>
  <c r="HS24" i="2"/>
  <c r="EC24" i="2"/>
  <c r="HX27" i="2"/>
  <c r="HX10" i="2"/>
  <c r="BR55" i="2"/>
  <c r="BR56" i="2" s="1"/>
  <c r="C54" i="2"/>
  <c r="R30" i="1"/>
  <c r="R44" i="1" s="1"/>
  <c r="HZ10" i="2"/>
  <c r="HQ25" i="2"/>
  <c r="HQ6" i="2"/>
  <c r="HZ20" i="2"/>
  <c r="GA7" i="2"/>
  <c r="M19" i="1"/>
  <c r="C48" i="2"/>
  <c r="CS69" i="2"/>
  <c r="CZ59" i="2"/>
  <c r="F44" i="1"/>
  <c r="FE56" i="2"/>
  <c r="FK55" i="2"/>
  <c r="C46" i="2"/>
  <c r="AE55" i="2"/>
  <c r="AE56" i="2" s="1"/>
  <c r="L55" i="2"/>
  <c r="L56" i="2" s="1"/>
  <c r="J56" i="2"/>
  <c r="J9" i="1"/>
  <c r="K9" i="1" s="1"/>
  <c r="L9" i="1" s="1"/>
  <c r="G9" i="1"/>
  <c r="DQ69" i="2"/>
  <c r="HV29" i="2"/>
  <c r="HV12" i="2" s="1"/>
  <c r="DZ56" i="2"/>
  <c r="EB55" i="2"/>
  <c r="EB56" i="2" s="1"/>
  <c r="J12" i="1"/>
  <c r="K12" i="1" s="1"/>
  <c r="L12" i="1" s="1"/>
  <c r="G12" i="1"/>
  <c r="GQ58" i="2"/>
  <c r="AA55" i="2"/>
  <c r="AA56" i="2" s="1"/>
  <c r="HO26" i="2"/>
  <c r="HO7" i="2"/>
  <c r="E30" i="1"/>
  <c r="AP41" i="2"/>
  <c r="C41" i="2" s="1"/>
  <c r="HE18" i="2"/>
  <c r="AO50" i="2"/>
  <c r="AP50" i="2" s="1"/>
  <c r="GA59" i="2"/>
  <c r="FK69" i="2"/>
  <c r="HZ21" i="2"/>
  <c r="IA21" i="2" s="1"/>
  <c r="IB21" i="2" s="1"/>
  <c r="H19" i="1"/>
  <c r="CS55" i="2"/>
  <c r="CZ43" i="2"/>
  <c r="E35" i="1" s="1"/>
  <c r="S35" i="1" s="1"/>
  <c r="T35" i="1" s="1"/>
  <c r="J6" i="1"/>
  <c r="K6" i="1" s="1"/>
  <c r="L6" i="1" s="1"/>
  <c r="H20" i="1"/>
  <c r="J20" i="1" s="1"/>
  <c r="K20" i="1" s="1"/>
  <c r="L20" i="1" s="1"/>
  <c r="G6" i="1"/>
  <c r="EO56" i="2"/>
  <c r="FA55" i="2"/>
  <c r="FA56" i="2" s="1"/>
  <c r="HS26" i="2"/>
  <c r="HS7" i="2"/>
  <c r="D20" i="1"/>
  <c r="HN20" i="2"/>
  <c r="BS7" i="2"/>
  <c r="M8" i="1"/>
  <c r="BS19" i="2"/>
  <c r="BS58" i="2"/>
  <c r="BS22" i="2"/>
  <c r="G11" i="1"/>
  <c r="J11" i="1"/>
  <c r="K11" i="1" s="1"/>
  <c r="L11" i="1" s="1"/>
  <c r="G8" i="1"/>
  <c r="J8" i="1"/>
  <c r="K8" i="1" s="1"/>
  <c r="L8" i="1" s="1"/>
  <c r="G17" i="1"/>
  <c r="J17" i="1"/>
  <c r="K17" i="1" s="1"/>
  <c r="L17" i="1" s="1"/>
  <c r="AI56" i="2"/>
  <c r="HM23" i="2"/>
  <c r="HL26" i="2"/>
  <c r="HL7" i="2"/>
  <c r="BT56" i="2"/>
  <c r="HP38" i="2"/>
  <c r="HP9" i="2" s="1"/>
  <c r="M7" i="1"/>
  <c r="AP7" i="2"/>
  <c r="C47" i="2"/>
  <c r="I30" i="1"/>
  <c r="I44" i="1" s="1"/>
  <c r="HQ26" i="2"/>
  <c r="HQ7" i="2"/>
  <c r="HN26" i="2"/>
  <c r="HN7" i="2"/>
  <c r="HX26" i="2"/>
  <c r="HX7" i="2"/>
  <c r="GQ22" i="2"/>
  <c r="L31" i="1" l="1"/>
  <c r="C50" i="2"/>
  <c r="GA69" i="2"/>
  <c r="HZ29" i="2"/>
  <c r="HZ12" i="2" s="1"/>
  <c r="IA29" i="2"/>
  <c r="IC29" i="2" s="1"/>
  <c r="HL12" i="2"/>
  <c r="GQ56" i="2"/>
  <c r="HX23" i="2"/>
  <c r="HX9" i="2" s="1"/>
  <c r="M56" i="2"/>
  <c r="HL23" i="2"/>
  <c r="FB55" i="2"/>
  <c r="C21" i="2"/>
  <c r="BS56" i="2"/>
  <c r="HN23" i="2"/>
  <c r="HN9" i="2" s="1"/>
  <c r="HH21" i="2"/>
  <c r="HE22" i="2"/>
  <c r="HE19" i="2"/>
  <c r="HH18" i="2"/>
  <c r="HH19" i="2" s="1"/>
  <c r="CZ69" i="2"/>
  <c r="HQ29" i="2"/>
  <c r="HQ12" i="2" s="1"/>
  <c r="IA53" i="2"/>
  <c r="L44" i="1"/>
  <c r="AK56" i="2"/>
  <c r="HE59" i="2"/>
  <c r="HH59" i="2" s="1"/>
  <c r="P56" i="2"/>
  <c r="HH6" i="2"/>
  <c r="HH7" i="2" s="1"/>
  <c r="HE7" i="2"/>
  <c r="HX25" i="2"/>
  <c r="HX6" i="2"/>
  <c r="S30" i="1"/>
  <c r="E44" i="1"/>
  <c r="DE56" i="2"/>
  <c r="DQ55" i="2"/>
  <c r="GP64" i="2"/>
  <c r="GP67" i="2"/>
  <c r="GP66" i="2"/>
  <c r="GP65" i="2"/>
  <c r="C43" i="2"/>
  <c r="EC55" i="2"/>
  <c r="GQ64" i="2"/>
  <c r="GQ67" i="2"/>
  <c r="GQ66" i="2"/>
  <c r="GQ65" i="2"/>
  <c r="HE55" i="2"/>
  <c r="HH43" i="2"/>
  <c r="HS25" i="2"/>
  <c r="HS6" i="2"/>
  <c r="M20" i="1"/>
  <c r="HV27" i="2"/>
  <c r="HV10" i="2"/>
  <c r="HS27" i="2"/>
  <c r="HS10" i="2"/>
  <c r="IA20" i="2"/>
  <c r="IB20" i="2" s="1"/>
  <c r="HL25" i="2"/>
  <c r="HL6" i="2"/>
  <c r="IA6" i="2" s="1"/>
  <c r="CS56" i="2"/>
  <c r="CZ55" i="2"/>
  <c r="BG55" i="2"/>
  <c r="HY27" i="2"/>
  <c r="HY10" i="2"/>
  <c r="J7" i="1"/>
  <c r="K7" i="1" s="1"/>
  <c r="L7" i="1" s="1"/>
  <c r="HZ25" i="2"/>
  <c r="HZ6" i="2"/>
  <c r="M31" i="1"/>
  <c r="M44" i="1" s="1"/>
  <c r="C51" i="2"/>
  <c r="HO27" i="2"/>
  <c r="HO10" i="2"/>
  <c r="HM9" i="2"/>
  <c r="J19" i="1"/>
  <c r="K19" i="1" s="1"/>
  <c r="L19" i="1" s="1"/>
  <c r="G19" i="1"/>
  <c r="G20" i="1" s="1"/>
  <c r="AP19" i="2"/>
  <c r="C18" i="2"/>
  <c r="C19" i="2" s="1"/>
  <c r="C23" i="2"/>
  <c r="HZ26" i="2"/>
  <c r="HZ7" i="2"/>
  <c r="IA7" i="2" s="1"/>
  <c r="HH57" i="2"/>
  <c r="HH58" i="2" s="1"/>
  <c r="HE58" i="2"/>
  <c r="HV25" i="2"/>
  <c r="HV6" i="2"/>
  <c r="CO55" i="2"/>
  <c r="CO56" i="2" s="1"/>
  <c r="HN25" i="2"/>
  <c r="HN6" i="2"/>
  <c r="HB55" i="2"/>
  <c r="HB56" i="2" s="1"/>
  <c r="IA38" i="2"/>
  <c r="HH23" i="2"/>
  <c r="HH24" i="2" s="1"/>
  <c r="HE24" i="2"/>
  <c r="C58" i="2"/>
  <c r="GA55" i="2"/>
  <c r="FK56" i="2"/>
  <c r="HZ27" i="2"/>
  <c r="HO25" i="2"/>
  <c r="HO6" i="2"/>
  <c r="IA24" i="2"/>
  <c r="IB24" i="2" s="1"/>
  <c r="IB27" i="2" s="1"/>
  <c r="HL27" i="2"/>
  <c r="HL10" i="2"/>
  <c r="IA10" i="2" s="1"/>
  <c r="AP58" i="2"/>
  <c r="AN55" i="2"/>
  <c r="AN56" i="2" s="1"/>
  <c r="BG56" i="2" l="1"/>
  <c r="HO23" i="2"/>
  <c r="HO9" i="2" s="1"/>
  <c r="HH55" i="2"/>
  <c r="HH56" i="2" s="1"/>
  <c r="HE56" i="2"/>
  <c r="FB56" i="2"/>
  <c r="HY23" i="2"/>
  <c r="HY9" i="2" s="1"/>
  <c r="GA56" i="2"/>
  <c r="HZ23" i="2"/>
  <c r="HZ9" i="2" s="1"/>
  <c r="T30" i="1"/>
  <c r="S31" i="1"/>
  <c r="T31" i="1" s="1"/>
  <c r="C24" i="2"/>
  <c r="EC56" i="2"/>
  <c r="HS23" i="2"/>
  <c r="HS9" i="2" s="1"/>
  <c r="HL9" i="2"/>
  <c r="IA12" i="2"/>
  <c r="C65" i="2"/>
  <c r="C66" i="2"/>
  <c r="HH22" i="2"/>
  <c r="C67" i="2"/>
  <c r="C64" i="2"/>
  <c r="C68" i="2" s="1"/>
  <c r="CZ56" i="2"/>
  <c r="HQ23" i="2"/>
  <c r="HQ9" i="2" s="1"/>
  <c r="DQ56" i="2"/>
  <c r="HV23" i="2"/>
  <c r="HV9" i="2" s="1"/>
  <c r="AO55" i="2"/>
  <c r="C22" i="2"/>
  <c r="S44" i="1" l="1"/>
  <c r="T44" i="1" s="1"/>
  <c r="IA9" i="2"/>
  <c r="AO56" i="2"/>
  <c r="AP55" i="2"/>
  <c r="IA23" i="2"/>
  <c r="IB23" i="2" s="1"/>
  <c r="AP56" i="2" l="1"/>
  <c r="C55" i="2"/>
  <c r="C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ผู้สร้าง</author>
  </authors>
  <commentList>
    <comment ref="AL1" authorId="0" shapeId="0" xr:uid="{2D10048A-7F11-4D3C-9DDE-7C2F360C387E}">
      <text>
        <r>
          <rPr>
            <b/>
            <sz val="9"/>
            <color indexed="81"/>
            <rFont val="Tahoma"/>
            <family val="2"/>
          </rPr>
          <t>3468 คณะวิทย มี18
           คณะมนุษย์ มี1</t>
        </r>
      </text>
    </comment>
    <comment ref="AM1" authorId="0" shapeId="0" xr:uid="{9A78FDA5-676D-46EE-8899-6AF916112B17}">
      <text>
        <r>
          <rPr>
            <b/>
            <sz val="9"/>
            <color indexed="81"/>
            <rFont val="Tahoma"/>
            <family val="2"/>
          </rPr>
          <t>3457 คณะ มนุษย์ มี 1</t>
        </r>
      </text>
    </comment>
    <comment ref="B4" authorId="0" shapeId="0" xr:uid="{340A12F4-A71A-4B59-AFF2-B2AD196C3EF5}">
      <text>
        <r>
          <rPr>
            <b/>
            <sz val="9"/>
            <color indexed="81"/>
            <rFont val="Nirmala UI"/>
            <family val="2"/>
          </rPr>
          <t>วันที่สำเร็จการศึกษา 01กรกฎาคม พ.ศ.2565 - 29 มิถุนายน พ.ศ.2566 (3/64รอบ16-20/2564), (1/65รอบ1-6/2565),(2/65รอบ7 -12/2565)</t>
        </r>
      </text>
    </comment>
    <comment ref="N4" authorId="0" shapeId="0" xr:uid="{CB33DE2B-0D45-4B38-977D-1EBF3E968EAF}">
      <text>
        <r>
          <rPr>
            <b/>
            <sz val="9"/>
            <color indexed="81"/>
            <rFont val="Tahoma"/>
            <family val="2"/>
          </rPr>
          <t>2201</t>
        </r>
      </text>
    </comment>
    <comment ref="O4" authorId="0" shapeId="0" xr:uid="{346DF428-D943-48EF-8134-8E2DAFC92830}">
      <text>
        <r>
          <rPr>
            <b/>
            <sz val="9"/>
            <color indexed="81"/>
            <rFont val="Tahoma"/>
            <family val="2"/>
          </rPr>
          <t>2215</t>
        </r>
      </text>
    </comment>
    <comment ref="Q4" authorId="0" shapeId="0" xr:uid="{AA12AD59-F496-4EAF-A2FB-18D76753391F}">
      <text>
        <r>
          <rPr>
            <b/>
            <sz val="9"/>
            <color indexed="81"/>
            <rFont val="Tahoma"/>
            <family val="2"/>
          </rPr>
          <t>2202</t>
        </r>
      </text>
    </comment>
    <comment ref="R4" authorId="0" shapeId="0" xr:uid="{29873DE2-7FB0-45AA-AE8A-F5267E4A5316}">
      <text>
        <r>
          <rPr>
            <b/>
            <sz val="9"/>
            <color indexed="81"/>
            <rFont val="Tahoma"/>
            <family val="2"/>
          </rPr>
          <t>2203</t>
        </r>
      </text>
    </comment>
    <comment ref="S4" authorId="0" shapeId="0" xr:uid="{E2C79FF0-C9DE-4F46-87B4-7FEA92462FB0}">
      <text>
        <r>
          <rPr>
            <b/>
            <sz val="9"/>
            <color indexed="81"/>
            <rFont val="Tahoma"/>
            <family val="2"/>
          </rPr>
          <t>2204</t>
        </r>
      </text>
    </comment>
    <comment ref="U4" authorId="0" shapeId="0" xr:uid="{D41B4AF4-67CB-4056-8BA9-81F00D88873C}">
      <text>
        <r>
          <rPr>
            <b/>
            <sz val="9"/>
            <color indexed="81"/>
            <rFont val="Tahoma"/>
            <family val="2"/>
          </rPr>
          <t>2205</t>
        </r>
      </text>
    </comment>
    <comment ref="V4" authorId="0" shapeId="0" xr:uid="{09BECC01-014F-4F3C-9CFA-16753D54807C}">
      <text>
        <r>
          <rPr>
            <b/>
            <sz val="9"/>
            <color indexed="81"/>
            <rFont val="Tahoma"/>
            <family val="2"/>
          </rPr>
          <t>2224 เพิ่มจบกรณีพิเศษ 4 คน</t>
        </r>
      </text>
    </comment>
    <comment ref="W4" authorId="0" shapeId="0" xr:uid="{EC796598-C979-4445-B5CD-E08E57F08FF8}">
      <text>
        <r>
          <rPr>
            <b/>
            <sz val="9"/>
            <color indexed="81"/>
            <rFont val="Tahoma"/>
            <family val="2"/>
          </rPr>
          <t>2209</t>
        </r>
      </text>
    </comment>
    <comment ref="Y4" authorId="0" shapeId="0" xr:uid="{CB08E2E9-94CC-4961-9B13-960488A8BE3F}">
      <text>
        <r>
          <rPr>
            <b/>
            <sz val="9"/>
            <color indexed="81"/>
            <rFont val="Tahoma"/>
            <family val="2"/>
          </rPr>
          <t>2225</t>
        </r>
      </text>
    </comment>
    <comment ref="Z4" authorId="0" shapeId="0" xr:uid="{C6843A4F-49E2-40DF-B69D-D634076194A5}">
      <text>
        <r>
          <rPr>
            <b/>
            <sz val="9"/>
            <color indexed="81"/>
            <rFont val="Tahoma"/>
            <family val="2"/>
          </rPr>
          <t>2214</t>
        </r>
      </text>
    </comment>
    <comment ref="AB4" authorId="0" shapeId="0" xr:uid="{6AA981A0-AF4F-43B8-844C-35E7DF5832FA}">
      <text>
        <r>
          <rPr>
            <b/>
            <sz val="9"/>
            <color indexed="81"/>
            <rFont val="Tahoma"/>
            <family val="2"/>
          </rPr>
          <t>2226</t>
        </r>
      </text>
    </comment>
    <comment ref="AC4" authorId="0" shapeId="0" xr:uid="{9DA8BD6E-85C7-4903-B8A1-24FEF61D7DB0}">
      <text>
        <r>
          <rPr>
            <b/>
            <sz val="9"/>
            <color indexed="81"/>
            <rFont val="Tahoma"/>
            <family val="2"/>
          </rPr>
          <t>2208</t>
        </r>
      </text>
    </comment>
    <comment ref="AD4" authorId="0" shapeId="0" xr:uid="{179AEC80-E033-459E-91A0-66B991083E00}">
      <text>
        <r>
          <rPr>
            <b/>
            <sz val="9"/>
            <color indexed="81"/>
            <rFont val="Tahoma"/>
            <family val="2"/>
          </rPr>
          <t>2213</t>
        </r>
      </text>
    </comment>
    <comment ref="AF4" authorId="0" shapeId="0" xr:uid="{81854FE0-2FB2-4920-91DC-F8C57AB5CF6F}">
      <text>
        <r>
          <rPr>
            <b/>
            <sz val="9"/>
            <color indexed="81"/>
            <rFont val="Tahoma"/>
            <family val="2"/>
          </rPr>
          <t>2228</t>
        </r>
      </text>
    </comment>
    <comment ref="AG4" authorId="0" shapeId="0" xr:uid="{A4DAC0C8-4ABE-4C17-9DD2-959A418F7339}">
      <text>
        <r>
          <rPr>
            <b/>
            <sz val="9"/>
            <color indexed="81"/>
            <rFont val="Tahoma"/>
            <family val="2"/>
          </rPr>
          <t>2229</t>
        </r>
      </text>
    </comment>
    <comment ref="AH4" authorId="0" shapeId="0" xr:uid="{2D2238D4-223A-489D-BE5B-6A06EB29A8D6}">
      <text>
        <r>
          <rPr>
            <b/>
            <sz val="9"/>
            <color indexed="81"/>
            <rFont val="Tahoma"/>
            <family val="2"/>
          </rPr>
          <t>3456</t>
        </r>
      </text>
    </comment>
    <comment ref="AI4" authorId="0" shapeId="0" xr:uid="{C39DD0C0-881A-47C3-838C-8AFF71A3B8CC}">
      <text>
        <r>
          <rPr>
            <b/>
            <sz val="9"/>
            <color indexed="81"/>
            <rFont val="Tahoma"/>
            <family val="2"/>
          </rPr>
          <t>3467
คณะมนุษย์ กับ วิทยาศาสตร์</t>
        </r>
      </text>
    </comment>
    <comment ref="AJ4" authorId="0" shapeId="0" xr:uid="{E1E9606E-5FC6-4A10-A9EB-7DED8DCD206C}">
      <text>
        <r>
          <rPr>
            <b/>
            <sz val="9"/>
            <color indexed="81"/>
            <rFont val="Tahoma"/>
            <family val="2"/>
          </rPr>
          <t>3406
บรรณารักษศาสตร์และสารสนเทศศาสตร์</t>
        </r>
      </text>
    </comment>
    <comment ref="AL4" authorId="0" shapeId="0" xr:uid="{D7359F87-BCA4-424E-8352-4424E00BD445}">
      <text>
        <r>
          <rPr>
            <b/>
            <sz val="9"/>
            <color indexed="81"/>
            <rFont val="Tahoma"/>
            <family val="2"/>
          </rPr>
          <t>3468
คณะมนุษย์ กับ วิทยาศาสตร์</t>
        </r>
      </text>
    </comment>
    <comment ref="AM4" authorId="0" shapeId="0" xr:uid="{C2C07B83-0E9F-4A1F-9CD4-F71A49FE5F11}">
      <text>
        <r>
          <rPr>
            <b/>
            <sz val="9"/>
            <color indexed="81"/>
            <rFont val="Tahoma"/>
            <family val="2"/>
          </rPr>
          <t>3457</t>
        </r>
      </text>
    </comment>
    <comment ref="AQ4" authorId="0" shapeId="0" xr:uid="{BC200DCF-7498-402E-9BAF-0EA0849A5D26}">
      <text>
        <r>
          <rPr>
            <b/>
            <sz val="9"/>
            <color indexed="81"/>
            <rFont val="Tahoma"/>
            <family val="2"/>
          </rPr>
          <t>7338</t>
        </r>
      </text>
    </comment>
    <comment ref="AR4" authorId="0" shapeId="0" xr:uid="{B135A844-27A2-4DE0-AD8E-BF008892BD89}">
      <text>
        <r>
          <rPr>
            <b/>
            <sz val="9"/>
            <color indexed="81"/>
            <rFont val="Tahoma"/>
            <family val="2"/>
          </rPr>
          <t>8301</t>
        </r>
      </text>
    </comment>
    <comment ref="AS4" authorId="0" shapeId="0" xr:uid="{56E07B6A-A606-474C-AF24-B7AD1C3D3451}">
      <text>
        <r>
          <rPr>
            <b/>
            <sz val="9"/>
            <color indexed="81"/>
            <rFont val="Tahoma"/>
            <family val="2"/>
          </rPr>
          <t>8302</t>
        </r>
      </text>
    </comment>
    <comment ref="AU4" authorId="0" shapeId="0" xr:uid="{277EE2BB-1C68-4D59-8BF0-D85D38C2D8D8}">
      <text>
        <r>
          <rPr>
            <b/>
            <sz val="9"/>
            <color indexed="81"/>
            <rFont val="Tahoma"/>
            <family val="2"/>
          </rPr>
          <t>7335</t>
        </r>
      </text>
    </comment>
    <comment ref="AV4" authorId="0" shapeId="0" xr:uid="{C5CEE9C5-5260-442D-961A-3F38148D5039}">
      <text>
        <r>
          <rPr>
            <b/>
            <sz val="9"/>
            <color indexed="81"/>
            <rFont val="Tahoma"/>
            <family val="2"/>
          </rPr>
          <t>7310</t>
        </r>
      </text>
    </comment>
    <comment ref="AW4" authorId="0" shapeId="0" xr:uid="{C3B27072-2F63-4C7B-B378-FE028632C149}">
      <text>
        <r>
          <rPr>
            <b/>
            <sz val="9"/>
            <color indexed="81"/>
            <rFont val="Tahoma"/>
            <family val="2"/>
          </rPr>
          <t>7337</t>
        </r>
      </text>
    </comment>
    <comment ref="AX4" authorId="0" shapeId="0" xr:uid="{2C05BADC-E27F-49AB-9090-7C60AC8E960C}">
      <text>
        <r>
          <rPr>
            <b/>
            <sz val="9"/>
            <color indexed="81"/>
            <rFont val="Tahoma"/>
            <family val="2"/>
          </rPr>
          <t>7329</t>
        </r>
      </text>
    </comment>
    <comment ref="AY4" authorId="0" shapeId="0" xr:uid="{4E1028BC-7044-4867-9A8E-65392D442F52}">
      <text>
        <r>
          <rPr>
            <b/>
            <sz val="9"/>
            <color indexed="81"/>
            <rFont val="Tahoma"/>
            <family val="2"/>
          </rPr>
          <t>7315</t>
        </r>
      </text>
    </comment>
    <comment ref="AZ4" authorId="0" shapeId="0" xr:uid="{56D5DB8F-41A1-4E25-8F0E-9C78A4B4D9D1}">
      <text>
        <r>
          <rPr>
            <b/>
            <sz val="9"/>
            <color indexed="81"/>
            <rFont val="Tahoma"/>
            <family val="2"/>
          </rPr>
          <t>7312</t>
        </r>
      </text>
    </comment>
    <comment ref="BA4" authorId="0" shapeId="0" xr:uid="{0D9C0446-4AE9-4303-8D89-F581DC290DEC}">
      <text>
        <r>
          <rPr>
            <b/>
            <sz val="9"/>
            <color indexed="81"/>
            <rFont val="Tahoma"/>
            <family val="2"/>
          </rPr>
          <t xml:space="preserve">7326
</t>
        </r>
      </text>
    </comment>
    <comment ref="BB4" authorId="0" shapeId="0" xr:uid="{45844041-D3A2-4EE2-85A7-33D8103EDE79}">
      <text>
        <r>
          <rPr>
            <b/>
            <sz val="9"/>
            <color indexed="81"/>
            <rFont val="Tahoma"/>
            <family val="2"/>
          </rPr>
          <t>7318</t>
        </r>
      </text>
    </comment>
    <comment ref="BC4" authorId="0" shapeId="0" xr:uid="{CA81B50C-4032-46F4-A55E-6C7F3F48CCA0}">
      <text>
        <r>
          <rPr>
            <b/>
            <sz val="9"/>
            <color indexed="81"/>
            <rFont val="Tahoma"/>
            <family val="2"/>
          </rPr>
          <t>7336</t>
        </r>
      </text>
    </comment>
    <comment ref="BD4" authorId="0" shapeId="0" xr:uid="{A998FD00-BA00-41EE-96B8-2BAA285B1C26}">
      <text>
        <r>
          <rPr>
            <b/>
            <sz val="9"/>
            <color indexed="81"/>
            <rFont val="Tahoma"/>
            <family val="2"/>
          </rPr>
          <t>7313</t>
        </r>
      </text>
    </comment>
    <comment ref="BE4" authorId="0" shapeId="0" xr:uid="{C6ABBE8F-65AD-4651-A1E5-68B9F3138F10}">
      <text>
        <r>
          <rPr>
            <b/>
            <sz val="9"/>
            <color indexed="81"/>
            <rFont val="Tahoma"/>
            <family val="2"/>
          </rPr>
          <t>7327</t>
        </r>
      </text>
    </comment>
    <comment ref="BH4" authorId="0" shapeId="0" xr:uid="{38352872-C6E3-49B4-BF83-2E0FF67A56B0}">
      <text>
        <r>
          <rPr>
            <b/>
            <sz val="9"/>
            <color indexed="81"/>
            <rFont val="Tahoma"/>
            <family val="2"/>
          </rPr>
          <t>3401</t>
        </r>
      </text>
    </comment>
    <comment ref="BI4" authorId="0" shapeId="0" xr:uid="{D61EA98D-794F-4F0F-A3D9-2E09DF479E6F}">
      <text>
        <r>
          <rPr>
            <b/>
            <sz val="9"/>
            <color indexed="81"/>
            <rFont val="Tahoma"/>
            <family val="2"/>
          </rPr>
          <t>2401</t>
        </r>
      </text>
    </comment>
    <comment ref="BJ4" authorId="0" shapeId="0" xr:uid="{1A44DAC6-88FA-4738-B62B-3287B8CAAE35}">
      <text>
        <r>
          <rPr>
            <b/>
            <sz val="9"/>
            <color indexed="81"/>
            <rFont val="Tahoma"/>
            <family val="2"/>
          </rPr>
          <t>3402</t>
        </r>
      </text>
    </comment>
    <comment ref="BK4" authorId="0" shapeId="0" xr:uid="{077A4166-E131-429E-9077-F1CD006B5A29}">
      <text>
        <r>
          <rPr>
            <b/>
            <sz val="9"/>
            <color indexed="81"/>
            <rFont val="Tahoma"/>
            <family val="2"/>
          </rPr>
          <t>3403</t>
        </r>
      </text>
    </comment>
    <comment ref="BL4" authorId="0" shapeId="0" xr:uid="{E72D69B7-21D2-4F1A-B1EB-F7B69B855A9A}">
      <text>
        <r>
          <rPr>
            <b/>
            <sz val="9"/>
            <color indexed="81"/>
            <rFont val="Tahoma"/>
            <family val="2"/>
          </rPr>
          <t>3404</t>
        </r>
      </text>
    </comment>
    <comment ref="BM4" authorId="0" shapeId="0" xr:uid="{6302161B-EB39-4D35-914D-46D0EAE1616E}">
      <text>
        <r>
          <rPr>
            <sz val="9"/>
            <color indexed="81"/>
            <rFont val="Tahoma"/>
            <family val="2"/>
          </rPr>
          <t>3405</t>
        </r>
      </text>
    </comment>
    <comment ref="BN4" authorId="0" shapeId="0" xr:uid="{42EE6E1C-B05D-4331-8B95-B9349FF7C34D}">
      <text>
        <r>
          <rPr>
            <b/>
            <sz val="9"/>
            <color indexed="81"/>
            <rFont val="Tahoma"/>
            <family val="2"/>
          </rPr>
          <t>3424</t>
        </r>
      </text>
    </comment>
    <comment ref="BO4" authorId="0" shapeId="0" xr:uid="{D944FF9A-6866-48D8-87D3-35CD0AF902B0}">
      <text>
        <r>
          <rPr>
            <b/>
            <sz val="9"/>
            <color indexed="81"/>
            <rFont val="Tahoma"/>
            <family val="2"/>
          </rPr>
          <t>3407</t>
        </r>
      </text>
    </comment>
    <comment ref="BP4" authorId="0" shapeId="0" xr:uid="{AEDCCE7B-0C71-4427-B100-3C92D6836A48}">
      <text>
        <r>
          <rPr>
            <b/>
            <sz val="9"/>
            <color indexed="81"/>
            <rFont val="Tahoma"/>
            <family val="2"/>
          </rPr>
          <t>3462</t>
        </r>
      </text>
    </comment>
    <comment ref="BQ4" authorId="0" shapeId="0" xr:uid="{5EAE7A2C-7164-4B52-9B06-B3F1C0385A9F}">
      <text>
        <r>
          <rPr>
            <b/>
            <sz val="9"/>
            <color indexed="81"/>
            <rFont val="Tahoma"/>
            <family val="2"/>
          </rPr>
          <t>3463</t>
        </r>
      </text>
    </comment>
    <comment ref="BT4" authorId="0" shapeId="0" xr:uid="{745770AA-A6CA-41DF-ADFF-BACA48C7ACED}">
      <text>
        <r>
          <rPr>
            <b/>
            <sz val="9"/>
            <color indexed="81"/>
            <rFont val="Tahoma"/>
            <family val="2"/>
          </rPr>
          <t>2520</t>
        </r>
      </text>
    </comment>
    <comment ref="BU4" authorId="0" shapeId="0" xr:uid="{7EDE2514-D530-46BA-AA19-0F74249A08A7}">
      <text>
        <r>
          <rPr>
            <b/>
            <sz val="9"/>
            <color indexed="81"/>
            <rFont val="Tahoma"/>
            <family val="2"/>
          </rPr>
          <t>2519</t>
        </r>
      </text>
    </comment>
    <comment ref="BV4" authorId="0" shapeId="0" xr:uid="{D0B1B112-C1AA-461B-9070-6CF0F38CAA20}">
      <text>
        <r>
          <rPr>
            <b/>
            <sz val="9"/>
            <color indexed="81"/>
            <rFont val="Tahoma"/>
            <family val="2"/>
          </rPr>
          <t>2521</t>
        </r>
      </text>
    </comment>
    <comment ref="BW4" authorId="0" shapeId="0" xr:uid="{DEBAA1D0-D466-442D-969A-6C409CA7F2FD}">
      <text>
        <r>
          <rPr>
            <b/>
            <sz val="9"/>
            <color indexed="81"/>
            <rFont val="Tahoma"/>
            <family val="2"/>
          </rPr>
          <t>2502</t>
        </r>
      </text>
    </comment>
    <comment ref="BX4" authorId="0" shapeId="0" xr:uid="{EC793D53-71C6-4367-A866-5A6563D8D290}">
      <text>
        <r>
          <rPr>
            <b/>
            <sz val="9"/>
            <color indexed="81"/>
            <rFont val="Tahoma"/>
            <family val="2"/>
          </rPr>
          <t>2525</t>
        </r>
      </text>
    </comment>
    <comment ref="BY4" authorId="0" shapeId="0" xr:uid="{09B59EBC-7558-43F1-A2F6-B3FC3064FCB6}">
      <text>
        <r>
          <rPr>
            <b/>
            <sz val="9"/>
            <color indexed="81"/>
            <rFont val="Tahoma"/>
            <family val="2"/>
          </rPr>
          <t>2529</t>
        </r>
      </text>
    </comment>
    <comment ref="BZ4" authorId="0" shapeId="0" xr:uid="{57635C76-E3FF-4346-B43E-48B07B2FA80C}">
      <text>
        <r>
          <rPr>
            <b/>
            <sz val="9"/>
            <color indexed="81"/>
            <rFont val="Tahoma"/>
            <family val="2"/>
          </rPr>
          <t>2508</t>
        </r>
      </text>
    </comment>
    <comment ref="CA4" authorId="0" shapeId="0" xr:uid="{6E060EBD-35E8-494E-A41B-65CECC0FCD6C}">
      <text>
        <r>
          <rPr>
            <b/>
            <sz val="9"/>
            <color indexed="81"/>
            <rFont val="Tahoma"/>
            <family val="2"/>
          </rPr>
          <t>2530</t>
        </r>
      </text>
    </comment>
    <comment ref="CB4" authorId="0" shapeId="0" xr:uid="{B2F4CEA5-679D-4357-B476-940AB78A7BCE}">
      <text>
        <r>
          <rPr>
            <b/>
            <sz val="9"/>
            <color indexed="81"/>
            <rFont val="Tahoma"/>
            <family val="2"/>
          </rPr>
          <t>2509</t>
        </r>
      </text>
    </comment>
    <comment ref="CC4" authorId="0" shapeId="0" xr:uid="{F0A1692D-AEBA-4FB8-8E3E-7163931102DB}">
      <text>
        <r>
          <rPr>
            <b/>
            <sz val="9"/>
            <color indexed="81"/>
            <rFont val="Tahoma"/>
            <family val="2"/>
          </rPr>
          <t>2531</t>
        </r>
      </text>
    </comment>
    <comment ref="CE4" authorId="0" shapeId="0" xr:uid="{053FBF90-03F7-4CC6-AF45-1CC085911EAA}">
      <text>
        <r>
          <rPr>
            <b/>
            <sz val="9"/>
            <color indexed="81"/>
            <rFont val="Tahoma"/>
            <family val="2"/>
          </rPr>
          <t>2505</t>
        </r>
      </text>
    </comment>
    <comment ref="CF4" authorId="0" shapeId="0" xr:uid="{3C98A896-B976-400F-B7DC-9B35ED078320}">
      <text>
        <r>
          <rPr>
            <b/>
            <sz val="9"/>
            <color indexed="81"/>
            <rFont val="Tahoma"/>
            <family val="2"/>
          </rPr>
          <t xml:space="preserve">2532
</t>
        </r>
      </text>
    </comment>
    <comment ref="CG4" authorId="0" shapeId="0" xr:uid="{C4BA5AB7-B246-4955-B781-8C74CA2F63BF}">
      <text>
        <r>
          <rPr>
            <b/>
            <sz val="9"/>
            <color indexed="81"/>
            <rFont val="Tahoma"/>
            <family val="2"/>
          </rPr>
          <t>2524</t>
        </r>
      </text>
    </comment>
    <comment ref="CI4" authorId="0" shapeId="0" xr:uid="{05C7C630-00FB-44C9-A0BD-2C53F33C3A28}">
      <text>
        <r>
          <rPr>
            <b/>
            <sz val="9"/>
            <color indexed="81"/>
            <rFont val="Tahoma"/>
            <family val="2"/>
          </rPr>
          <t>2526</t>
        </r>
      </text>
    </comment>
    <comment ref="CJ4" authorId="0" shapeId="0" xr:uid="{D9361257-C4EE-4644-9570-6E0250EF9CAE}">
      <text>
        <r>
          <rPr>
            <b/>
            <sz val="9"/>
            <color indexed="81"/>
            <rFont val="Tahoma"/>
            <family val="2"/>
          </rPr>
          <t>2504</t>
        </r>
      </text>
    </comment>
    <comment ref="CK4" authorId="0" shapeId="0" xr:uid="{96419AB4-ECBB-464C-812B-BFC8D6E09A36}">
      <text>
        <r>
          <rPr>
            <b/>
            <sz val="9"/>
            <color indexed="81"/>
            <rFont val="Tahoma"/>
            <family val="2"/>
          </rPr>
          <t>2528</t>
        </r>
      </text>
    </comment>
    <comment ref="CL4" authorId="0" shapeId="0" xr:uid="{1BC360E7-8520-45EA-9984-FC02397CC5E9}">
      <text>
        <r>
          <rPr>
            <b/>
            <sz val="9"/>
            <color indexed="81"/>
            <rFont val="Tahoma"/>
            <family val="2"/>
          </rPr>
          <t>2527</t>
        </r>
      </text>
    </comment>
    <comment ref="CN4" authorId="0" shapeId="0" xr:uid="{96B7779D-1C06-4CB4-A1BD-2A5AAEAC36DB}">
      <text>
        <r>
          <rPr>
            <b/>
            <sz val="9"/>
            <color indexed="81"/>
            <rFont val="Tahoma"/>
            <family val="2"/>
          </rPr>
          <t>2503</t>
        </r>
      </text>
    </comment>
    <comment ref="CP4" authorId="0" shapeId="0" xr:uid="{D97B0DDD-0FBB-4CF8-87CB-815C543BA24D}">
      <text>
        <r>
          <rPr>
            <b/>
            <sz val="9"/>
            <color indexed="81"/>
            <rFont val="Tahoma"/>
            <family val="2"/>
          </rPr>
          <t>6611</t>
        </r>
      </text>
    </comment>
    <comment ref="CQ4" authorId="0" shapeId="0" xr:uid="{F7C4002C-5167-4079-868D-C3602275CA9C}">
      <text>
        <r>
          <rPr>
            <b/>
            <sz val="9"/>
            <color indexed="81"/>
            <rFont val="Tahoma"/>
            <family val="2"/>
          </rPr>
          <t>6613</t>
        </r>
      </text>
    </comment>
    <comment ref="CR4" authorId="0" shapeId="0" xr:uid="{AF3A59CD-C907-45E8-99E2-AEBAF6287AB5}">
      <text>
        <r>
          <rPr>
            <b/>
            <sz val="9"/>
            <color indexed="81"/>
            <rFont val="Tahoma"/>
            <family val="2"/>
          </rPr>
          <t>6614</t>
        </r>
      </text>
    </comment>
    <comment ref="CT4" authorId="0" shapeId="0" xr:uid="{D98A9C99-337D-4FF1-8ABC-7C1CA3C2BE68}">
      <text>
        <r>
          <rPr>
            <b/>
            <sz val="9"/>
            <color indexed="81"/>
            <rFont val="Tahoma"/>
            <family val="2"/>
          </rPr>
          <t>6606</t>
        </r>
      </text>
    </comment>
    <comment ref="CU4" authorId="0" shapeId="0" xr:uid="{9F9A240E-9080-4D5B-AD71-CE3BDED3EAA7}">
      <text>
        <r>
          <rPr>
            <b/>
            <sz val="9"/>
            <color indexed="81"/>
            <rFont val="Tahoma"/>
            <family val="2"/>
          </rPr>
          <t>6607</t>
        </r>
      </text>
    </comment>
    <comment ref="CV4" authorId="0" shapeId="0" xr:uid="{BBA8A6C6-80EC-4E57-845A-430797369895}">
      <text>
        <r>
          <rPr>
            <b/>
            <sz val="9"/>
            <color indexed="81"/>
            <rFont val="Tahoma"/>
            <family val="2"/>
          </rPr>
          <t>6615</t>
        </r>
      </text>
    </comment>
    <comment ref="CW4" authorId="0" shapeId="0" xr:uid="{F0BA4860-A947-45E7-AA3A-A5D8019F3A00}">
      <text>
        <r>
          <rPr>
            <b/>
            <sz val="9"/>
            <color indexed="81"/>
            <rFont val="Tahoma"/>
            <family val="2"/>
          </rPr>
          <t>6608</t>
        </r>
      </text>
    </comment>
    <comment ref="CY4" authorId="0" shapeId="0" xr:uid="{25E87BEA-BBA2-45F1-8AC7-754E0DEEBA0E}">
      <text>
        <r>
          <rPr>
            <b/>
            <sz val="9"/>
            <color indexed="81"/>
            <rFont val="Tahoma"/>
            <family val="2"/>
          </rPr>
          <t>6601</t>
        </r>
      </text>
    </comment>
    <comment ref="DA4" authorId="0" shapeId="0" xr:uid="{B6727422-8B56-40FC-9452-08CE6C9AC04E}">
      <text>
        <r>
          <rPr>
            <b/>
            <sz val="9"/>
            <color indexed="81"/>
            <rFont val="Tahoma"/>
            <family val="2"/>
          </rPr>
          <t>7345</t>
        </r>
      </text>
    </comment>
    <comment ref="DB4" authorId="0" shapeId="0" xr:uid="{48AC80B6-145C-4587-9E21-BCB2CAD036CF}">
      <text>
        <r>
          <rPr>
            <b/>
            <sz val="9"/>
            <color indexed="81"/>
            <rFont val="Tahoma"/>
            <family val="2"/>
          </rPr>
          <t>7346</t>
        </r>
      </text>
    </comment>
    <comment ref="DC4" authorId="0" shapeId="0" xr:uid="{422DD442-757E-4C13-AA51-3E8D67200317}">
      <text>
        <r>
          <rPr>
            <b/>
            <sz val="9"/>
            <color indexed="81"/>
            <rFont val="Tahoma"/>
            <family val="2"/>
          </rPr>
          <t>7347</t>
        </r>
      </text>
    </comment>
    <comment ref="DD4" authorId="0" shapeId="0" xr:uid="{33623AE8-EF8E-4135-BB97-7E290F492D28}">
      <text>
        <r>
          <rPr>
            <b/>
            <sz val="9"/>
            <color indexed="81"/>
            <rFont val="Tahoma"/>
            <family val="2"/>
          </rPr>
          <t>7321</t>
        </r>
      </text>
    </comment>
    <comment ref="DF4" authorId="0" shapeId="0" xr:uid="{F9111597-20B7-417C-A56D-D0543A44E333}">
      <text>
        <r>
          <rPr>
            <b/>
            <sz val="9"/>
            <color indexed="81"/>
            <rFont val="Tahoma"/>
            <family val="2"/>
          </rPr>
          <t>7344</t>
        </r>
      </text>
    </comment>
    <comment ref="DG4" authorId="0" shapeId="0" xr:uid="{06D69E8F-A1EF-4A1F-8F78-AF3BF4DAD4B8}">
      <text>
        <r>
          <rPr>
            <b/>
            <sz val="9"/>
            <color indexed="81"/>
            <rFont val="Tahoma"/>
            <family val="2"/>
          </rPr>
          <t>7351</t>
        </r>
      </text>
    </comment>
    <comment ref="DH4" authorId="0" shapeId="0" xr:uid="{D55F2857-C78E-4AA3-9C16-CE9EE5F704CC}">
      <text>
        <r>
          <rPr>
            <b/>
            <sz val="9"/>
            <color indexed="81"/>
            <rFont val="Tahoma"/>
            <family val="2"/>
          </rPr>
          <t>7324</t>
        </r>
      </text>
    </comment>
    <comment ref="DI4" authorId="0" shapeId="0" xr:uid="{45666279-B89E-4AB0-AFFF-5707705EBC52}">
      <text>
        <r>
          <rPr>
            <b/>
            <sz val="9"/>
            <color indexed="81"/>
            <rFont val="Tahoma"/>
            <family val="2"/>
          </rPr>
          <t>7339</t>
        </r>
      </text>
    </comment>
    <comment ref="DJ4" authorId="0" shapeId="0" xr:uid="{55D92270-DA1A-4D64-B1A3-1FC3E715A141}">
      <text>
        <r>
          <rPr>
            <b/>
            <sz val="9"/>
            <color indexed="81"/>
            <rFont val="Tahoma"/>
            <family val="2"/>
          </rPr>
          <t>7331</t>
        </r>
      </text>
    </comment>
    <comment ref="DK4" authorId="0" shapeId="0" xr:uid="{92527FDC-E136-48C7-A695-E9D48CCA0781}">
      <text>
        <r>
          <rPr>
            <b/>
            <sz val="9"/>
            <color indexed="81"/>
            <rFont val="Tahoma"/>
            <family val="2"/>
          </rPr>
          <t>7340</t>
        </r>
      </text>
    </comment>
    <comment ref="DL4" authorId="0" shapeId="0" xr:uid="{A2D78634-E007-4CB5-BE85-9145CFD93B22}">
      <text>
        <r>
          <rPr>
            <b/>
            <sz val="9"/>
            <color indexed="81"/>
            <rFont val="Tahoma"/>
            <family val="2"/>
          </rPr>
          <t>7342</t>
        </r>
      </text>
    </comment>
    <comment ref="DM4" authorId="0" shapeId="0" xr:uid="{EA836B38-ADB1-4282-A0D0-8818AEE1C10E}">
      <text>
        <r>
          <rPr>
            <b/>
            <sz val="9"/>
            <color indexed="81"/>
            <rFont val="Tahoma"/>
            <family val="2"/>
          </rPr>
          <t>7334</t>
        </r>
      </text>
    </comment>
    <comment ref="DN4" authorId="0" shapeId="0" xr:uid="{A44B3FC1-2BE5-42FF-B0E5-23BBA426F218}">
      <text>
        <r>
          <rPr>
            <b/>
            <sz val="9"/>
            <color indexed="81"/>
            <rFont val="Tahoma"/>
            <family val="2"/>
          </rPr>
          <t>7343</t>
        </r>
      </text>
    </comment>
    <comment ref="DO4" authorId="0" shapeId="0" xr:uid="{192BB28A-9D91-428B-B714-43E558370491}">
      <text>
        <r>
          <rPr>
            <b/>
            <sz val="9"/>
            <color indexed="81"/>
            <rFont val="Tahoma"/>
            <family val="2"/>
          </rPr>
          <t>7332</t>
        </r>
      </text>
    </comment>
    <comment ref="DR4" authorId="0" shapeId="0" xr:uid="{CB5A2330-01C5-4935-8D13-C42656448BBF}">
      <text>
        <r>
          <rPr>
            <b/>
            <sz val="9"/>
            <color indexed="81"/>
            <rFont val="Tahoma"/>
            <family val="2"/>
          </rPr>
          <t>2901</t>
        </r>
      </text>
    </comment>
    <comment ref="DS4" authorId="0" shapeId="0" xr:uid="{37A2D38D-2A40-4920-825C-2D92D11A42A5}">
      <text>
        <r>
          <rPr>
            <b/>
            <sz val="9"/>
            <color indexed="81"/>
            <rFont val="Tahoma"/>
            <family val="2"/>
          </rPr>
          <t>7323</t>
        </r>
      </text>
    </comment>
    <comment ref="DT4" authorId="0" shapeId="0" xr:uid="{33664575-74B6-4F7F-A509-CE18420DA146}">
      <text>
        <r>
          <rPr>
            <b/>
            <sz val="9"/>
            <color indexed="81"/>
            <rFont val="Tahoma"/>
            <family val="2"/>
          </rPr>
          <t>7348</t>
        </r>
      </text>
    </comment>
    <comment ref="DV4" authorId="0" shapeId="0" xr:uid="{31D8F369-8CA3-4833-8776-6962D246CF62}">
      <text>
        <r>
          <rPr>
            <b/>
            <sz val="9"/>
            <color indexed="81"/>
            <rFont val="Tahoma"/>
            <family val="2"/>
          </rPr>
          <t>7322</t>
        </r>
      </text>
    </comment>
    <comment ref="DW4" authorId="0" shapeId="0" xr:uid="{B348FB29-E932-49E9-9472-4B0496FF734C}">
      <text>
        <r>
          <rPr>
            <b/>
            <sz val="9"/>
            <color indexed="81"/>
            <rFont val="Tahoma"/>
            <family val="2"/>
          </rPr>
          <t>7328</t>
        </r>
      </text>
    </comment>
    <comment ref="DX4" authorId="0" shapeId="0" xr:uid="{2D38CB07-FDF3-442C-9D3E-2E161E20AAB5}">
      <text>
        <r>
          <rPr>
            <b/>
            <sz val="9"/>
            <color indexed="81"/>
            <rFont val="Tahoma"/>
            <family val="2"/>
          </rPr>
          <t>7350</t>
        </r>
      </text>
    </comment>
    <comment ref="DY4" authorId="0" shapeId="0" xr:uid="{986FE40E-736B-480F-A59A-F5CDAA7E7091}">
      <text>
        <r>
          <rPr>
            <b/>
            <sz val="9"/>
            <color indexed="81"/>
            <rFont val="Tahoma"/>
            <family val="2"/>
          </rPr>
          <t>7349</t>
        </r>
      </text>
    </comment>
    <comment ref="DZ4" authorId="0" shapeId="0" xr:uid="{C783B998-31AE-4B27-93E3-459269A229F4}">
      <text>
        <r>
          <rPr>
            <b/>
            <sz val="9"/>
            <color indexed="81"/>
            <rFont val="Tahoma"/>
            <family val="2"/>
          </rPr>
          <t>7353</t>
        </r>
      </text>
    </comment>
    <comment ref="EA4" authorId="0" shapeId="0" xr:uid="{EB41AA0F-00C7-45B3-A9FB-E44E80A823B2}">
      <text>
        <r>
          <rPr>
            <b/>
            <sz val="9"/>
            <color indexed="81"/>
            <rFont val="Tahoma"/>
            <family val="2"/>
          </rPr>
          <t>7354</t>
        </r>
      </text>
    </comment>
    <comment ref="ED4" authorId="0" shapeId="0" xr:uid="{33F20A5E-53F9-4501-9EBD-49CE38559F45}">
      <text>
        <r>
          <rPr>
            <b/>
            <sz val="9"/>
            <color indexed="81"/>
            <rFont val="Tahoma"/>
            <family val="2"/>
          </rPr>
          <t>2523</t>
        </r>
      </text>
    </comment>
    <comment ref="EF4" authorId="0" shapeId="0" xr:uid="{F5EFB1E6-2FE8-4211-9EAF-DE21F15EF536}">
      <text>
        <r>
          <rPr>
            <b/>
            <sz val="9"/>
            <color indexed="81"/>
            <rFont val="Tahoma"/>
            <family val="2"/>
          </rPr>
          <t>3452</t>
        </r>
      </text>
    </comment>
    <comment ref="EG4" authorId="0" shapeId="0" xr:uid="{FBC58B59-7CDD-4B34-AF5C-EF05D14E9757}">
      <text>
        <r>
          <rPr>
            <b/>
            <sz val="9"/>
            <color indexed="81"/>
            <rFont val="Tahoma"/>
            <family val="2"/>
          </rPr>
          <t>3442</t>
        </r>
      </text>
    </comment>
    <comment ref="EH4" authorId="0" shapeId="0" xr:uid="{E33486DA-8018-4FE8-8FE1-44BC2AAC23BC}">
      <text>
        <r>
          <rPr>
            <b/>
            <sz val="9"/>
            <color indexed="81"/>
            <rFont val="Tahoma"/>
            <family val="2"/>
          </rPr>
          <t>3454</t>
        </r>
      </text>
    </comment>
    <comment ref="EI4" authorId="0" shapeId="0" xr:uid="{7F93F9E5-E716-4521-B1E1-94F2EB1A1351}">
      <text>
        <r>
          <rPr>
            <b/>
            <sz val="9"/>
            <color indexed="81"/>
            <rFont val="Tahoma"/>
            <family val="2"/>
          </rPr>
          <t>7320</t>
        </r>
      </text>
    </comment>
    <comment ref="EJ4" authorId="0" shapeId="0" xr:uid="{7583A3AC-7182-4E68-9B88-F83C7ED2D5C4}">
      <text>
        <r>
          <rPr>
            <b/>
            <sz val="9"/>
            <color indexed="81"/>
            <rFont val="Tahoma"/>
            <family val="2"/>
          </rPr>
          <t>3455</t>
        </r>
      </text>
    </comment>
    <comment ref="EK4" authorId="0" shapeId="0" xr:uid="{B28DDADE-CB98-46EE-8628-32AEB7D2BA88}">
      <text>
        <r>
          <rPr>
            <b/>
            <sz val="9"/>
            <color indexed="81"/>
            <rFont val="Tahoma"/>
            <family val="2"/>
          </rPr>
          <t>3453</t>
        </r>
      </text>
    </comment>
    <comment ref="EM4" authorId="0" shapeId="0" xr:uid="{63B64D22-471C-463B-A46E-5662DEEE74ED}">
      <text>
        <r>
          <rPr>
            <b/>
            <sz val="9"/>
            <color indexed="81"/>
            <rFont val="Tahoma"/>
            <family val="2"/>
          </rPr>
          <t>7319</t>
        </r>
      </text>
    </comment>
    <comment ref="EN4" authorId="0" shapeId="0" xr:uid="{41B8CCD7-57E6-474D-BC23-4B1EE76697E5}">
      <text>
        <r>
          <rPr>
            <b/>
            <sz val="9"/>
            <color indexed="81"/>
            <rFont val="Tahoma"/>
            <family val="2"/>
          </rPr>
          <t>3423 มนุษย์ และจัดการอุติ</t>
        </r>
      </text>
    </comment>
    <comment ref="EO4" authorId="0" shapeId="0" xr:uid="{FD1ABAB5-C573-4D30-ADFE-13C7B660CEE1}">
      <text>
        <r>
          <rPr>
            <b/>
            <sz val="9"/>
            <color indexed="81"/>
            <rFont val="Tahoma"/>
            <family val="2"/>
          </rPr>
          <t>3443</t>
        </r>
      </text>
    </comment>
    <comment ref="EP4" authorId="0" shapeId="0" xr:uid="{D6250064-E176-4078-AE7A-E109C0B48555}">
      <text>
        <r>
          <rPr>
            <b/>
            <sz val="9"/>
            <color indexed="81"/>
            <rFont val="Tahoma"/>
            <family val="2"/>
          </rPr>
          <t>3444</t>
        </r>
      </text>
    </comment>
    <comment ref="EQ4" authorId="0" shapeId="0" xr:uid="{F05CE395-60E1-48D9-B9BA-5031EC1871D0}">
      <text>
        <r>
          <rPr>
            <b/>
            <sz val="9"/>
            <color indexed="81"/>
            <rFont val="Tahoma"/>
            <family val="2"/>
          </rPr>
          <t>3445</t>
        </r>
      </text>
    </comment>
    <comment ref="ER4" authorId="0" shapeId="0" xr:uid="{0874CFE5-CE2B-4F9C-80A9-AEF326A88D2C}">
      <text>
        <r>
          <rPr>
            <b/>
            <sz val="9"/>
            <color indexed="81"/>
            <rFont val="Tahoma"/>
            <family val="2"/>
          </rPr>
          <t>3446</t>
        </r>
      </text>
    </comment>
    <comment ref="ES4" authorId="0" shapeId="0" xr:uid="{7676182A-ACB7-42F7-8645-93D56EBC4A61}">
      <text>
        <r>
          <rPr>
            <b/>
            <sz val="9"/>
            <color indexed="81"/>
            <rFont val="Tahoma"/>
            <family val="2"/>
          </rPr>
          <t>3447</t>
        </r>
      </text>
    </comment>
    <comment ref="ET4" authorId="0" shapeId="0" xr:uid="{190EACBA-40CB-4FF3-9B86-2D4E696FDFC6}">
      <text>
        <r>
          <rPr>
            <b/>
            <sz val="9"/>
            <color indexed="81"/>
            <rFont val="Tahoma"/>
            <family val="2"/>
          </rPr>
          <t>3449  มนุษย์ กับ อุตสาหกรรมบริการ</t>
        </r>
      </text>
    </comment>
    <comment ref="EU4" authorId="0" shapeId="0" xr:uid="{06652F6C-B193-4744-99F8-6DF4929128CB}">
      <text>
        <r>
          <rPr>
            <b/>
            <sz val="9"/>
            <color indexed="81"/>
            <rFont val="Tahoma"/>
            <family val="2"/>
          </rPr>
          <t>3458</t>
        </r>
      </text>
    </comment>
    <comment ref="EV4" authorId="0" shapeId="0" xr:uid="{E1FE3F88-EF7F-456A-8C14-C2E6F7D77319}">
      <text>
        <r>
          <rPr>
            <b/>
            <sz val="9"/>
            <color indexed="81"/>
            <rFont val="Tahoma"/>
            <family val="2"/>
          </rPr>
          <t>3459</t>
        </r>
      </text>
    </comment>
    <comment ref="EW4" authorId="0" shapeId="0" xr:uid="{14507297-D3B7-4C3C-A8A8-EB2B29CD68E6}">
      <text>
        <r>
          <rPr>
            <b/>
            <sz val="9"/>
            <color indexed="81"/>
            <rFont val="Tahoma"/>
            <family val="2"/>
          </rPr>
          <t>3460</t>
        </r>
      </text>
    </comment>
    <comment ref="EX4" authorId="0" shapeId="0" xr:uid="{CA53FBA4-6BD4-4848-8C75-0F0C987D001C}">
      <text>
        <r>
          <rPr>
            <b/>
            <sz val="9"/>
            <color indexed="81"/>
            <rFont val="Tahoma"/>
            <family val="2"/>
          </rPr>
          <t>3461</t>
        </r>
      </text>
    </comment>
    <comment ref="EY4" authorId="0" shapeId="0" xr:uid="{1DD3D4A0-66D9-41E6-99DD-AB3511C91BB1}">
      <text>
        <r>
          <rPr>
            <b/>
            <sz val="9"/>
            <color indexed="81"/>
            <rFont val="Tahoma"/>
            <family val="2"/>
          </rPr>
          <t>3469</t>
        </r>
      </text>
    </comment>
    <comment ref="EZ4" authorId="0" shapeId="0" xr:uid="{96D519E9-C1DD-4828-8BAC-3B3FF86F582B}">
      <text>
        <r>
          <rPr>
            <b/>
            <sz val="9"/>
            <color indexed="81"/>
            <rFont val="Tahoma"/>
            <family val="2"/>
          </rPr>
          <t>3470</t>
        </r>
      </text>
    </comment>
    <comment ref="FC4" authorId="0" shapeId="0" xr:uid="{7530B1DB-DE81-45ED-A8AB-1F341918ADB1}">
      <text>
        <r>
          <rPr>
            <b/>
            <sz val="9"/>
            <color indexed="81"/>
            <rFont val="Tahoma"/>
            <family val="2"/>
          </rPr>
          <t>2230</t>
        </r>
      </text>
    </comment>
    <comment ref="FE4" authorId="0" shapeId="0" xr:uid="{2BE924C6-0071-49DD-A94E-60C9AB88A4C7}">
      <text>
        <r>
          <rPr>
            <b/>
            <sz val="9"/>
            <color indexed="81"/>
            <rFont val="Tahoma"/>
            <family val="2"/>
          </rPr>
          <t>9301</t>
        </r>
      </text>
    </comment>
    <comment ref="FF4" authorId="0" shapeId="0" xr:uid="{362992AA-237A-464D-9C7A-8312341828D3}">
      <text>
        <r>
          <rPr>
            <b/>
            <sz val="9"/>
            <color indexed="81"/>
            <rFont val="Tahoma"/>
            <family val="2"/>
          </rPr>
          <t>9302</t>
        </r>
      </text>
    </comment>
    <comment ref="FG4" authorId="0" shapeId="0" xr:uid="{509A7628-D19B-4D09-B2DA-06F7FAD35920}">
      <text>
        <r>
          <rPr>
            <b/>
            <sz val="9"/>
            <color indexed="81"/>
            <rFont val="Tahoma"/>
            <family val="2"/>
          </rPr>
          <t>9303</t>
        </r>
      </text>
    </comment>
    <comment ref="FH4" authorId="0" shapeId="0" xr:uid="{BCD8C42E-3EC1-4A3F-A1AD-DD2212187EAE}">
      <text>
        <r>
          <rPr>
            <b/>
            <sz val="9"/>
            <color indexed="81"/>
            <rFont val="Tahoma"/>
            <family val="2"/>
          </rPr>
          <t>9304</t>
        </r>
      </text>
    </comment>
    <comment ref="FI4" authorId="0" shapeId="0" xr:uid="{E27906A6-C113-4DA8-83A4-56325ECB043C}">
      <text>
        <r>
          <rPr>
            <b/>
            <sz val="9"/>
            <color indexed="81"/>
            <rFont val="Tahoma"/>
            <family val="2"/>
          </rPr>
          <t>9305</t>
        </r>
      </text>
    </comment>
    <comment ref="FJ4" authorId="0" shapeId="0" xr:uid="{22489C64-CD6F-49CD-A423-2C397C32DA9E}">
      <text>
        <r>
          <rPr>
            <b/>
            <sz val="9"/>
            <color indexed="81"/>
            <rFont val="Tahoma"/>
            <family val="2"/>
          </rPr>
          <t xml:space="preserve">9306
</t>
        </r>
      </text>
    </comment>
    <comment ref="FL4" authorId="0" shapeId="0" xr:uid="{A199C3F3-5468-4D8B-BB84-1B7623ECAE1E}">
      <text>
        <r>
          <rPr>
            <b/>
            <sz val="9"/>
            <color indexed="81"/>
            <rFont val="Tahoma"/>
            <family val="2"/>
          </rPr>
          <t>3325</t>
        </r>
      </text>
    </comment>
    <comment ref="FM4" authorId="0" shapeId="0" xr:uid="{98FE1B23-19FC-4F36-AC44-EB09791B3AFA}">
      <text>
        <r>
          <rPr>
            <b/>
            <sz val="9"/>
            <color indexed="81"/>
            <rFont val="Tahoma"/>
            <family val="2"/>
          </rPr>
          <t>3329  การจัดการ กับ นิเทศ</t>
        </r>
      </text>
    </comment>
    <comment ref="FN4" authorId="0" shapeId="0" xr:uid="{A3D9C369-DB62-4A97-B5C9-98A09F718C8D}">
      <text>
        <r>
          <rPr>
            <b/>
            <sz val="9"/>
            <color indexed="81"/>
            <rFont val="Tahoma"/>
            <family val="2"/>
          </rPr>
          <t>3301 การจัดการ กับ นิเทศ</t>
        </r>
      </text>
    </comment>
    <comment ref="FO4" authorId="0" shapeId="0" xr:uid="{638C690D-A892-4196-B19A-76A2E4359296}">
      <text>
        <r>
          <rPr>
            <b/>
            <sz val="9"/>
            <color indexed="81"/>
            <rFont val="Tahoma"/>
            <family val="2"/>
          </rPr>
          <t>3320</t>
        </r>
      </text>
    </comment>
    <comment ref="FP4" authorId="0" shapeId="0" xr:uid="{23F6E849-B6F8-4D44-BCE2-FBEAEE8425A8}">
      <text>
        <r>
          <rPr>
            <b/>
            <sz val="9"/>
            <color indexed="81"/>
            <rFont val="Tahoma"/>
            <family val="2"/>
          </rPr>
          <t>3321  การจัดการ กับ นิเทศ</t>
        </r>
      </text>
    </comment>
    <comment ref="FQ4" authorId="0" shapeId="0" xr:uid="{8C7F4757-0CBB-450A-A20C-E50A3E878832}">
      <text>
        <r>
          <rPr>
            <b/>
            <sz val="9"/>
            <color indexed="81"/>
            <rFont val="Tahoma"/>
            <family val="2"/>
          </rPr>
          <t xml:space="preserve">3323
</t>
        </r>
      </text>
    </comment>
    <comment ref="FR4" authorId="0" shapeId="0" xr:uid="{D29FDFDF-3D8E-48BC-84CB-F3411D9559D5}">
      <text>
        <r>
          <rPr>
            <b/>
            <sz val="9"/>
            <color indexed="81"/>
            <rFont val="Tahoma"/>
            <family val="2"/>
          </rPr>
          <t>3322  การจัดการ กับ นิเทศ</t>
        </r>
      </text>
    </comment>
    <comment ref="FS4" authorId="0" shapeId="0" xr:uid="{7BB13DA7-AD17-4FFE-AD00-2BC2251B6F69}">
      <text>
        <r>
          <rPr>
            <b/>
            <sz val="9"/>
            <color indexed="81"/>
            <rFont val="Tahoma"/>
            <family val="2"/>
          </rPr>
          <t>3313</t>
        </r>
      </text>
    </comment>
    <comment ref="FT4" authorId="0" shapeId="0" xr:uid="{203B85C1-3D10-4D3F-8B54-F876F942ABD3}">
      <text>
        <r>
          <rPr>
            <b/>
            <sz val="9"/>
            <color indexed="81"/>
            <rFont val="Tahoma"/>
            <family val="2"/>
          </rPr>
          <t>3314</t>
        </r>
      </text>
    </comment>
    <comment ref="FU4" authorId="0" shapeId="0" xr:uid="{0F2E6946-6D18-4838-804E-1AE51A2BF380}">
      <text>
        <r>
          <rPr>
            <b/>
            <sz val="9"/>
            <color indexed="81"/>
            <rFont val="Tahoma"/>
            <family val="2"/>
          </rPr>
          <t>3315</t>
        </r>
      </text>
    </comment>
    <comment ref="FV4" authorId="0" shapeId="0" xr:uid="{B7949536-E8EA-4158-8753-777A6912BA05}">
      <text>
        <r>
          <rPr>
            <b/>
            <sz val="9"/>
            <color indexed="81"/>
            <rFont val="Tahoma"/>
            <family val="2"/>
          </rPr>
          <t>3324</t>
        </r>
      </text>
    </comment>
    <comment ref="FW4" authorId="0" shapeId="0" xr:uid="{88A99DCE-B05E-4858-8C9B-FF818433C698}">
      <text>
        <r>
          <rPr>
            <b/>
            <sz val="9"/>
            <color indexed="81"/>
            <rFont val="Tahoma"/>
            <family val="2"/>
          </rPr>
          <t>3317</t>
        </r>
      </text>
    </comment>
    <comment ref="FX4" authorId="0" shapeId="0" xr:uid="{B1613A32-5AA6-4BF8-80E6-69798A8045F5}">
      <text>
        <r>
          <rPr>
            <b/>
            <sz val="9"/>
            <color indexed="81"/>
            <rFont val="Tahoma"/>
            <family val="2"/>
          </rPr>
          <t>3328  การจัดการ กับ นิเทศ</t>
        </r>
      </text>
    </comment>
    <comment ref="FY4" authorId="0" shapeId="0" xr:uid="{240581FC-1ACD-4A4D-AA7C-C213653D3797}">
      <text>
        <r>
          <rPr>
            <b/>
            <sz val="9"/>
            <color indexed="81"/>
            <rFont val="Tahoma"/>
            <family val="2"/>
          </rPr>
          <t>3326</t>
        </r>
      </text>
    </comment>
    <comment ref="GB4" authorId="0" shapeId="0" xr:uid="{1AD1BF7E-28FE-4A54-9A34-40CD7BEA9159}">
      <text>
        <r>
          <rPr>
            <b/>
            <sz val="9"/>
            <color indexed="81"/>
            <rFont val="Tahoma"/>
            <family val="2"/>
          </rPr>
          <t>3450 มนุษย์ กับการปกครอง</t>
        </r>
      </text>
    </comment>
    <comment ref="GC4" authorId="0" shapeId="0" xr:uid="{B9929EBC-21AA-495D-ADA8-F2CFEEBE8F60}">
      <text>
        <r>
          <rPr>
            <b/>
            <sz val="9"/>
            <color indexed="81"/>
            <rFont val="Tahoma"/>
            <family val="2"/>
          </rPr>
          <t>3440 มนุษย์ กับ การปกครอง</t>
        </r>
      </text>
    </comment>
    <comment ref="GD4" authorId="0" shapeId="0" xr:uid="{3516AE11-F30C-4FE5-A455-3BCFB672462E}">
      <text>
        <r>
          <rPr>
            <b/>
            <sz val="9"/>
            <color indexed="81"/>
            <rFont val="Tahoma"/>
            <family val="2"/>
          </rPr>
          <t>3451</t>
        </r>
      </text>
    </comment>
    <comment ref="GE4" authorId="0" shapeId="0" xr:uid="{E2C67360-8156-4C12-9142-F633922547C7}">
      <text>
        <r>
          <rPr>
            <b/>
            <sz val="9"/>
            <color indexed="81"/>
            <rFont val="Tahoma"/>
            <family val="2"/>
          </rPr>
          <t>3464 มนุษย์ กับ การปกครอง</t>
        </r>
      </text>
    </comment>
    <comment ref="GF4" authorId="0" shapeId="0" xr:uid="{69ED4C26-2B1F-42C1-A004-E5552806A490}">
      <text>
        <r>
          <rPr>
            <b/>
            <sz val="9"/>
            <color indexed="81"/>
            <rFont val="Tahoma"/>
            <family val="2"/>
          </rPr>
          <t>3465   มนุษย์ กับ การปกครอง</t>
        </r>
      </text>
    </comment>
    <comment ref="GG4" authorId="0" shapeId="0" xr:uid="{F97707BF-1581-45E7-B809-CD63E612723D}">
      <text>
        <r>
          <rPr>
            <b/>
            <sz val="9"/>
            <color indexed="81"/>
            <rFont val="Tahoma"/>
            <family val="2"/>
          </rPr>
          <t>3466  มนุษย์ กับ การปกครอง</t>
        </r>
      </text>
    </comment>
    <comment ref="GH4" authorId="0" shapeId="0" xr:uid="{679650A0-C7EC-4B54-96C4-084E1D0CB4A8}">
      <text>
        <r>
          <rPr>
            <b/>
            <sz val="9"/>
            <color indexed="81"/>
            <rFont val="Tahoma"/>
            <family val="2"/>
          </rPr>
          <t>3448</t>
        </r>
      </text>
    </comment>
    <comment ref="GI4" authorId="0" shapeId="0" xr:uid="{54C226D5-2ADF-4DA6-9B5E-63A42EBF1B31}">
      <text>
        <r>
          <rPr>
            <b/>
            <sz val="9"/>
            <color indexed="81"/>
            <rFont val="Tahoma"/>
            <family val="2"/>
          </rPr>
          <t>3438</t>
        </r>
      </text>
    </comment>
    <comment ref="GK4" authorId="0" shapeId="0" xr:uid="{254F8F04-2AA5-4938-9D10-5B5D735F03AB}">
      <text>
        <r>
          <rPr>
            <b/>
            <sz val="9"/>
            <color indexed="81"/>
            <rFont val="Tahoma"/>
            <family val="2"/>
          </rPr>
          <t>3473</t>
        </r>
      </text>
    </comment>
    <comment ref="GL4" authorId="0" shapeId="0" xr:uid="{FB7EDE24-C7EE-415A-9539-4A8409C1332F}">
      <text>
        <r>
          <rPr>
            <b/>
            <sz val="9"/>
            <color indexed="81"/>
            <rFont val="Tahoma"/>
            <family val="2"/>
          </rPr>
          <t>3471 นวัตกรรม กับ การปกครอง</t>
        </r>
      </text>
    </comment>
    <comment ref="GM4" authorId="0" shapeId="0" xr:uid="{A28EEA77-E977-47FD-82E4-CA29A6AE18C1}">
      <text>
        <r>
          <rPr>
            <b/>
            <sz val="9"/>
            <color indexed="81"/>
            <rFont val="Tahoma"/>
            <family val="2"/>
          </rPr>
          <t>3472</t>
        </r>
      </text>
    </comment>
    <comment ref="GN4" authorId="0" shapeId="0" xr:uid="{DFA309F9-1037-41AA-BF45-F33AFFB4AFB6}">
      <text>
        <r>
          <rPr>
            <b/>
            <sz val="9"/>
            <color indexed="81"/>
            <rFont val="Tahoma"/>
            <family val="2"/>
          </rPr>
          <t>3491</t>
        </r>
      </text>
    </comment>
    <comment ref="GR4" authorId="0" shapeId="0" xr:uid="{4E0CD400-BAB7-4E68-A359-EFD2787BB4C2}">
      <text>
        <r>
          <rPr>
            <b/>
            <sz val="9"/>
            <color indexed="81"/>
            <rFont val="Tahoma"/>
            <family val="2"/>
          </rPr>
          <t>2232</t>
        </r>
      </text>
    </comment>
    <comment ref="GS4" authorId="0" shapeId="0" xr:uid="{21F95F04-52D3-4084-A812-3E45C4C521F6}">
      <text>
        <r>
          <rPr>
            <b/>
            <sz val="9"/>
            <color indexed="81"/>
            <rFont val="Tahoma"/>
            <family val="2"/>
          </rPr>
          <t>2239</t>
        </r>
      </text>
    </comment>
    <comment ref="GT4" authorId="0" shapeId="0" xr:uid="{42048287-A070-45CA-A8B2-ED804BACF8AE}">
      <text>
        <r>
          <rPr>
            <b/>
            <sz val="9"/>
            <color indexed="81"/>
            <rFont val="Tahoma"/>
            <family val="2"/>
          </rPr>
          <t>2210</t>
        </r>
      </text>
    </comment>
    <comment ref="GU4" authorId="0" shapeId="0" xr:uid="{08BC4649-6CA1-4119-A2AD-EE187D55E688}">
      <text>
        <r>
          <rPr>
            <b/>
            <sz val="9"/>
            <color indexed="81"/>
            <rFont val="Tahoma"/>
            <family val="2"/>
          </rPr>
          <t>2233</t>
        </r>
      </text>
    </comment>
    <comment ref="GV4" authorId="0" shapeId="0" xr:uid="{870600CE-C99F-4901-9C37-C2DCAB1D4F20}">
      <text>
        <r>
          <rPr>
            <b/>
            <sz val="9"/>
            <color indexed="81"/>
            <rFont val="Tahoma"/>
            <family val="2"/>
          </rPr>
          <t>2234</t>
        </r>
      </text>
    </comment>
    <comment ref="GX4" authorId="0" shapeId="0" xr:uid="{8C4583B6-08AA-42A2-86F0-B01C87C54DD2}">
      <text>
        <r>
          <rPr>
            <b/>
            <sz val="9"/>
            <color indexed="81"/>
            <rFont val="Tahoma"/>
            <family val="2"/>
          </rPr>
          <t>2235</t>
        </r>
      </text>
    </comment>
    <comment ref="GY4" authorId="0" shapeId="0" xr:uid="{985634DC-E21A-4019-9562-2911227B6280}">
      <text>
        <r>
          <rPr>
            <b/>
            <sz val="9"/>
            <color indexed="81"/>
            <rFont val="Tahoma"/>
            <family val="2"/>
          </rPr>
          <t>2301</t>
        </r>
      </text>
    </comment>
    <comment ref="GZ4" authorId="0" shapeId="0" xr:uid="{C29C2B4A-558F-4575-9C5F-72751C779468}">
      <text>
        <r>
          <rPr>
            <b/>
            <sz val="9"/>
            <color indexed="81"/>
            <rFont val="Tahoma"/>
            <family val="2"/>
          </rPr>
          <t>2302</t>
        </r>
      </text>
    </comment>
    <comment ref="HA4" authorId="0" shapeId="0" xr:uid="{C1A6D7CA-9BD3-4B64-AE9E-E5631D2D154A}">
      <text>
        <r>
          <rPr>
            <b/>
            <sz val="9"/>
            <color indexed="81"/>
            <rFont val="Tahoma"/>
            <family val="2"/>
          </rPr>
          <t>2236</t>
        </r>
      </text>
    </comment>
    <comment ref="CW8" authorId="0" shapeId="0" xr:uid="{2B17F94A-C6F4-4DC1-93D0-5EDB609E6A23}">
      <text>
        <r>
          <rPr>
            <b/>
            <sz val="11"/>
            <color indexed="81"/>
            <rFont val="Tahoma"/>
            <family val="2"/>
          </rPr>
          <t>บัณฑิต  มีการแก้ไข จากมีงาน ภายใน 1ปี (6 เดือนแรก)
ไปเป็น มีงานก่อนเข้าศึกษา (6 เดือนหลั</t>
        </r>
        <r>
          <rPr>
            <b/>
            <sz val="9"/>
            <color indexed="81"/>
            <rFont val="Tahoma"/>
            <family val="2"/>
          </rPr>
          <t>ง)</t>
        </r>
      </text>
    </comment>
    <comment ref="DK8" authorId="0" shapeId="0" xr:uid="{48883630-033E-4173-98F2-8AFB21C34324}">
      <text>
        <r>
          <rPr>
            <b/>
            <sz val="11"/>
            <color indexed="81"/>
            <rFont val="Tahoma"/>
            <family val="2"/>
          </rPr>
          <t>บัณฑิต  มีการแก้ไข จากมีงาน ภายใน 1ปี (6 เดือนแรก)
ไปเป็น มีงานก่อนเข้าศึกษา (6 เดือนหลัง)</t>
        </r>
      </text>
    </comment>
    <comment ref="B55" authorId="0" shapeId="0" xr:uid="{31A62A50-6EB4-499D-97EE-CF20447F878B}">
      <text>
        <r>
          <rPr>
            <b/>
            <sz val="9"/>
            <color indexed="81"/>
            <rFont val="Tahoma"/>
            <family val="2"/>
          </rPr>
          <t>คิด จำนวนทำงาน10+2อุตสาหกรรม โดย 10+2 อุตสาหกรรม ลบ กลุ่ม2-3และ อื่นๆ</t>
        </r>
      </text>
    </comment>
  </commentList>
</comments>
</file>

<file path=xl/sharedStrings.xml><?xml version="1.0" encoding="utf-8"?>
<sst xmlns="http://schemas.openxmlformats.org/spreadsheetml/2006/main" count="552" uniqueCount="401">
  <si>
    <t>ตัวชี้วัด</t>
  </si>
  <si>
    <t>1.1.3 ร้อยละของบัณฑิตปริญญาตรีที่ได้งานทำและประกอบอาชีพอิสระภายใน 1 ปี</t>
  </si>
  <si>
    <t>ผลการดำเนินงาน</t>
  </si>
  <si>
    <t>หน่วยงานเจ้าภาพ</t>
  </si>
  <si>
    <t>กองบริการการศึกษา</t>
  </si>
  <si>
    <t>รอบ 2 เดือน</t>
  </si>
  <si>
    <t>ผู้รับผิดชอบ</t>
  </si>
  <si>
    <t>นายภูมิรัตน์</t>
  </si>
  <si>
    <t>ภิรมย์รัตน์</t>
  </si>
  <si>
    <t>โทร.</t>
  </si>
  <si>
    <t>ลำดับ</t>
  </si>
  <si>
    <t>หน่วยงาน</t>
  </si>
  <si>
    <t>ผู้สำเร็จการศึกษา</t>
  </si>
  <si>
    <t>เป้าหมาย</t>
  </si>
  <si>
    <t>จำนวนผู้สำเร็จที่ได้งานทำ(รอบที่)</t>
  </si>
  <si>
    <t>จำนวนบัณฑิตระดับปริญญาตรีที่ตอบแบบสอบถาม (ข้อที่ 12)</t>
  </si>
  <si>
    <t>คิดเป็นร้อยละ</t>
  </si>
  <si>
    <t>คะแนนตัวชี้วัด</t>
  </si>
  <si>
    <t>การบรรลุเป้าหมาย</t>
  </si>
  <si>
    <t>จำนวนบัณฑิตระดับปริญญาตรีที่ตอบ (จริง)</t>
  </si>
  <si>
    <t>จำนวนบัณฑิตที่เป็นเจ้าของกิจการ</t>
  </si>
  <si>
    <t>จำนวนบัณฑิตที่ประกอบอาชีพอิสระ</t>
  </si>
  <si>
    <t>ผลประเมินตนเองของหน่วยงาน</t>
  </si>
  <si>
    <t>เหตุผลยืนยันไมตรงกับผลประเมินตนเองของหน่วยงาน</t>
  </si>
  <si>
    <t>ภายใน 6 เดือน</t>
  </si>
  <si>
    <t>ภายใน 6 เดือนหลัง</t>
  </si>
  <si>
    <t>รวม การมีงานทำภายใน 1ปี</t>
  </si>
  <si>
    <t>1) คณะครุศาสตร์</t>
  </si>
  <si>
    <t>ช่วงปรับเกณฑ์การให้คะแนน</t>
  </si>
  <si>
    <t>2) คณะวิทยาศาสตร์และเทคโนโลยี</t>
  </si>
  <si>
    <t>คะแนน 1</t>
  </si>
  <si>
    <t>คะแนน 2</t>
  </si>
  <si>
    <t>คะแนน 3</t>
  </si>
  <si>
    <t>คะแนน 4</t>
  </si>
  <si>
    <t>คะแนน 5</t>
  </si>
  <si>
    <t>3) คณะมนุษยศาสตร์และสังคมศาสตร์</t>
  </si>
  <si>
    <t>4) คณะวิทยาการจัดการ</t>
  </si>
  <si>
    <t>5) คณะวิศวกรรมศาสตร์และเทคโนโลยีอุตสาหกรรม</t>
  </si>
  <si>
    <t>6) คณะศิลปกรรมศาสตร์</t>
  </si>
  <si>
    <t>8) วิทยาลัยนวัตกรรมและการจัดการ</t>
  </si>
  <si>
    <t>9) วิทยาลัยพยาบาลและสุขภาพ</t>
  </si>
  <si>
    <t>10) วิทยาลัยสหเวชศาสตร์</t>
  </si>
  <si>
    <t>11) วิทยาลัยโลจิสติกส์และซัพพลายเชน</t>
  </si>
  <si>
    <t>12) วิทยาลัยสถาปัตยกรรมศาสตร์</t>
  </si>
  <si>
    <t>13) วิทยาลัยการเมืองและการปกครอง</t>
  </si>
  <si>
    <t>14) วิทยาลัยการจัดการอุตสาหกรรมบริการ</t>
  </si>
  <si>
    <t>15) วิทยาลัยนิเทศศาสตร์</t>
  </si>
  <si>
    <t>ระดับมหาวิทยาลัย</t>
  </si>
  <si>
    <t>ปัญหาอุปสรรคต่อการดำเนินงานของตัวชี้วัด</t>
  </si>
  <si>
    <t>ข้อเสนอแนะเพื่อการปรับปรุง</t>
  </si>
  <si>
    <t>ตัวชี้วัดระดับเจ้าภาพ</t>
  </si>
  <si>
    <t>1.1.3 (S) ระดับความสำเร็จของการดำเนินการตามแนวทางตามตัวชี้วัด ร้อยละของบัณฑิตปริญญาตรีที่ได้งานทำและประกอบอาชีพอิสระภายใน 1 ปี</t>
  </si>
  <si>
    <t>คะแนน</t>
  </si>
  <si>
    <t>จำนวนผู้สำเร็จที่ทำงานในอุตสาหกรรมมูลค่าเพิ่มสูง</t>
  </si>
  <si>
    <t>ยานยนต์สมัยใหม่</t>
  </si>
  <si>
    <t>อิเล็กทรอนิกส์อัจฉริยะ</t>
  </si>
  <si>
    <t>การท่องเที่ยวกลุ่มรายได้ดีและการท่องเที่ยวเชิงสุขภาพ</t>
  </si>
  <si>
    <t>การเกษตรและเทคโนโลยีชีวภาพ</t>
  </si>
  <si>
    <t>การอาหารสำหรับอนาคต</t>
  </si>
  <si>
    <t>หุ่นยนต์</t>
  </si>
  <si>
    <t>การบินและโลจิสติกส์</t>
  </si>
  <si>
    <t>เชื้อเพลิงชีวภาพและเคมีชีวภาพ</t>
  </si>
  <si>
    <t>ดิจิทัล</t>
  </si>
  <si>
    <t>การแพทย์ครบวงจร</t>
  </si>
  <si>
    <t>ป้องกันประเทศ</t>
  </si>
  <si>
    <t>พัฒนาบุคลากรและการศึกษา</t>
  </si>
  <si>
    <t>รวม</t>
  </si>
  <si>
    <t>รายงานความก้าวหน้าบัณฑิตปริญญาตรีที่ได้งานทำหรือประกอบอาชีพอิสระ</t>
  </si>
  <si>
    <t>BO</t>
  </si>
  <si>
    <t>17+4</t>
  </si>
  <si>
    <t>BT</t>
  </si>
  <si>
    <t>18+1</t>
  </si>
  <si>
    <t>15+6</t>
  </si>
  <si>
    <t>168+1</t>
  </si>
  <si>
    <t>3+86</t>
  </si>
  <si>
    <t>3+161</t>
  </si>
  <si>
    <t>9+256</t>
  </si>
  <si>
    <t>7+264</t>
  </si>
  <si>
    <t>1+83</t>
  </si>
  <si>
    <t>4+84</t>
  </si>
  <si>
    <t>2+108</t>
  </si>
  <si>
    <t>3+101</t>
  </si>
  <si>
    <t>1+200</t>
  </si>
  <si>
    <t>1+64</t>
  </si>
  <si>
    <t>1+63</t>
  </si>
  <si>
    <t>1+70</t>
  </si>
  <si>
    <t>43+658</t>
  </si>
  <si>
    <t>1+30</t>
  </si>
  <si>
    <t>ข้อที่</t>
  </si>
  <si>
    <t>ข้อมูลพื้นฐาน</t>
  </si>
  <si>
    <t>ครุศาสตร์</t>
  </si>
  <si>
    <t>ภาพรวมคณะ</t>
  </si>
  <si>
    <t>วิทยาศาสตร์และเทคโนโลยี</t>
  </si>
  <si>
    <t>วิทยาการจัดการ</t>
  </si>
  <si>
    <t>มนุษยศาสตร์และสังคมศาสตร์</t>
  </si>
  <si>
    <t>วิศวกรรมศาสตร์และเทคโนโลยีอุตสาหกรรม</t>
  </si>
  <si>
    <t>ศิลปกรรมศาสตร์</t>
  </si>
  <si>
    <t>วิทยาลัยโลจิสติกส์และซัพพลายเชน</t>
  </si>
  <si>
    <t>วิทยาลัยนวัตกรรมและการจัดการ</t>
  </si>
  <si>
    <t>วิทยาลัยสถาปัตยกรรมศาสตร์</t>
  </si>
  <si>
    <t>วิทยาลัยการจัดการอุตสาหกรรมบริการ</t>
  </si>
  <si>
    <t>วิทยาลัยพยาบาลและสุขภาพ</t>
  </si>
  <si>
    <t>วิทยาลัยนิเทศศาสตร์</t>
  </si>
  <si>
    <t>วิทยาลัยการเมืองและการปกครอง</t>
  </si>
  <si>
    <t>วิทยาลัยสหเวชศาสตร์</t>
  </si>
  <si>
    <r>
      <t>ผู้สำเร็จการศึกษาระดับปริญญาตรี</t>
    </r>
    <r>
      <rPr>
        <sz val="18"/>
        <rFont val="TH Sarabun New"/>
        <family val="2"/>
      </rPr>
      <t/>
    </r>
  </si>
  <si>
    <t>สังคมศึกษา</t>
  </si>
  <si>
    <t>ภาษาไทย</t>
  </si>
  <si>
    <t>ภาษาอังกฤษ</t>
  </si>
  <si>
    <t>คณิตศาสตร์</t>
  </si>
  <si>
    <t>การศึกษาปฐมวัย</t>
  </si>
  <si>
    <t>วิทยาศาสตร์ทั่วไป</t>
  </si>
  <si>
    <t>เทคโนโลยีการศึกษาและคอมพิวเตอร์</t>
  </si>
  <si>
    <t>เทคโนโลยีดิจิทัลเพื่อการศึกษา</t>
  </si>
  <si>
    <t>วิทยาการคอมพิวเตอร์</t>
  </si>
  <si>
    <t>สถิติประยุกต์</t>
  </si>
  <si>
    <t>เทคโนโลยีสารสนเทศ</t>
  </si>
  <si>
    <t>คหกรรมศาสตร์</t>
  </si>
  <si>
    <t>อุตสาหกรรมอาหารและการบริการ</t>
  </si>
  <si>
    <t>วิทยาศาสตร์และเทคโนโลยีการอาหาร</t>
  </si>
  <si>
    <t>ชีววิทยา
(ชีววิทยาสิ่งแวดล้อม)</t>
  </si>
  <si>
    <t>วิทยาศาสตร์สิ่งแวดล้อม
(วิทยาศาสตร์และเทคโนโลยีสิ่งแวดล้อม)</t>
  </si>
  <si>
    <t>จุลชีววิทยาอุตสาหกรรม</t>
  </si>
  <si>
    <t>เทคโนโลยีชีวภาพ</t>
  </si>
  <si>
    <t>ฟิสิกส์ประยุกต์</t>
  </si>
  <si>
    <t>เคมี</t>
  </si>
  <si>
    <t>คณิตศาสตร์สารสนเทศ</t>
  </si>
  <si>
    <t>วิทยาศาสตร์การกีฬาและสุขภาพ</t>
  </si>
  <si>
    <t>นิติวิทยาศาสตร์</t>
  </si>
  <si>
    <t>สารสนเทศศาสตร์ (สารสนเทศศึกษา)</t>
  </si>
  <si>
    <t>การจัดการสารสนเทศ(บรรณารักษศาสตร์และสารสนเทศศาสตร์)</t>
  </si>
  <si>
    <t>สารสนเทศศาสตร์ (ระบบสารสนเทศเพื่อการจัดการ)</t>
  </si>
  <si>
    <t>เศรษฐศาสตร์ธุรกิจ</t>
  </si>
  <si>
    <t>การบัญชี</t>
  </si>
  <si>
    <t>บัญชี</t>
  </si>
  <si>
    <t>การจัดการทุนมนุษย์และองค์การ</t>
  </si>
  <si>
    <t>บริหารธุรกิจ (การบริหารทรัพยากรมนุษย์)</t>
  </si>
  <si>
    <t>บริหารธุรกิจ (การจัดการธุรกิจบริการ)</t>
  </si>
  <si>
    <t>ธุรกิจระหว่างประเทศ</t>
  </si>
  <si>
    <t>บริหารธุรกิจ (ธุรกิจระหว่างประเทศ)</t>
  </si>
  <si>
    <t>บริหารธุรกิจ (การเงินการธนาคาร)</t>
  </si>
  <si>
    <t>การเงินการธนาคาร</t>
  </si>
  <si>
    <t>การประกอบการธุรกิจ</t>
  </si>
  <si>
    <t>บริหารธุรกิจ (การประกอบการธุรกิจ)</t>
  </si>
  <si>
    <t>บริหารธุรกิจ (การตลาด)</t>
  </si>
  <si>
    <t>การตลาด</t>
  </si>
  <si>
    <t>ภูมิศาสตร์และภูมิสารสนเทศ</t>
  </si>
  <si>
    <t>ภาษาจีน</t>
  </si>
  <si>
    <t>ภาษาญี่ปุ่น</t>
  </si>
  <si>
    <t>ภาษาอังกฤษธุรกิจ</t>
  </si>
  <si>
    <t>การจัดการนวัตกรรมสังคม</t>
  </si>
  <si>
    <t xml:space="preserve">การจัดการทางวัฒนธรรม </t>
  </si>
  <si>
    <t>การจัดการสังคมและวัฒนธรรม(การจัดการพัฒนาสังคม)</t>
  </si>
  <si>
    <t>การจัดการสังคมและวัฒนธรรม (การจัดการทางวัฒนธรรม)</t>
  </si>
  <si>
    <t xml:space="preserve">การออกแบบนิทรรศการและแอนิเมชันสามมิติ (การออกแบบตกแต่งภายในและนิทรรศการ) </t>
  </si>
  <si>
    <t>วิศวกรรมคอมพิวเตอร์</t>
  </si>
  <si>
    <t>การจัดการอสังหาริมทรัพย์และทรัพยากรอาคาร</t>
  </si>
  <si>
    <t>การจัดการวิศวกรรม</t>
  </si>
  <si>
    <t>การออกแบบกราฟิกและมัลติมีเดีย</t>
  </si>
  <si>
    <t>เทคโนโลยีไฟฟ้า (เทคโนโลยีไฟฟ้าอุตสาหกรรม)</t>
  </si>
  <si>
    <t>เทคโนโลยีไฟฟ้าอุตสาหกรรม</t>
  </si>
  <si>
    <t>เทคโนโลยีไฟฟ้า (เทคโนโลยีอิเล็กทรอนิกส์)</t>
  </si>
  <si>
    <t>เทคโนโลยีอิเล็กทรอนิกส์</t>
  </si>
  <si>
    <t>เทคโนโลยีไฟฟ้า (เทคโนโลยีพลังงาน)</t>
  </si>
  <si>
    <t>เทคโนโลยีความปลอดภัยและอาชีวอนามัย</t>
  </si>
  <si>
    <t>การออกแบบผลิตภัณฑ์อุตสาหกรรม (การออกแบบผลิตภัณฑ์อุตสาหกรรม) 2532</t>
  </si>
  <si>
    <t>การออกแบบผลิตภัณฑ์อุตสาหกรรม</t>
  </si>
  <si>
    <t>อุตสาหกรรมการพิมพ์ (เทคโนโลยีการพิมพ์)</t>
  </si>
  <si>
    <t>เทคโนโลยีการพิมพ์</t>
  </si>
  <si>
    <t>อุตสาหกรรมการพิมพ์ (การจัดการอุตสาหกรรมการพิมพ์)</t>
  </si>
  <si>
    <t>อุตสาหกรรมการพิมพ์ (การออกแบบสิ่งพิมพ์)</t>
  </si>
  <si>
    <t>ดิจิทัลเทคโนโลยีทางสถาปัตยกรรม(เทคโนโลยีคอมพิวเตอร์เพื่องานสถาปัตยกรรม)</t>
  </si>
  <si>
    <t>ดนตรี</t>
  </si>
  <si>
    <t>ศิลปะการแสดง (นาฏศิลป์ไทย)</t>
  </si>
  <si>
    <t>ศิลปะการแสดง (ศิลปะการละคร)</t>
  </si>
  <si>
    <t>การออกแบบนิเทศศิลป์</t>
  </si>
  <si>
    <t>การออกแบบเครื่องแต่งกาย</t>
  </si>
  <si>
    <t>การออกแบบผลิตภัณฑ์สร้างสรรค์</t>
  </si>
  <si>
    <t>การออกแบบผลิตภัณฑ์หัตถกรรม</t>
  </si>
  <si>
    <t>จิตรกรรม</t>
  </si>
  <si>
    <t>การจัดการโลจิสติกส์ 7345</t>
  </si>
  <si>
    <t>การจัดการโลจิสติกส์ 7346</t>
  </si>
  <si>
    <t>การจัดการโลจิสติกส์ 7347</t>
  </si>
  <si>
    <t>การจัดการโลจิสติกส์ 7321</t>
  </si>
  <si>
    <t>การจัดการโลจิสติกส์ (หลักสูตรนานาชาติ)</t>
  </si>
  <si>
    <t>การจัดการโลจิสติกส์สำหรับธุรกิจออนไลน์ (หลักสูตรนานาชาติ)</t>
  </si>
  <si>
    <t>ธุรกิจพาณิชยนาวี</t>
  </si>
  <si>
    <t>การจัดการซัพพลายเชนธุรกิจ (ธุรกิจพาณิชยนาวี)</t>
  </si>
  <si>
    <t>การจัดการธุรกิจค้าปลีก</t>
  </si>
  <si>
    <t>การจัดการซัพพลายเชนธุรกิจ (การจัดการธุรกิจค้าปลีก)</t>
  </si>
  <si>
    <t>การจัดการซัพพลายเชนธุรกิจ (การจัดการการขนส่ง)</t>
  </si>
  <si>
    <t>การจัดการการขนส่ง</t>
  </si>
  <si>
    <t>การจัดการซัพพลายเชนธุรกิจ (การจัดการการขนส่งสินค้าทางอากาศ)</t>
  </si>
  <si>
    <t>การบริหารจัดการเครือข่ายร้านอาหาร</t>
  </si>
  <si>
    <t>การตลาดดิจิทัล(เทคโนโลยีสารสนเทศและการสื่อสารการตลาด)</t>
  </si>
  <si>
    <t>การจัดการคุณภาพ 7323</t>
  </si>
  <si>
    <t>การจัดการคุณภาพ 7348</t>
  </si>
  <si>
    <t>การจัดการระบบสารสนเทศเพื่อธุรกิจ</t>
  </si>
  <si>
    <t>คอมพิวเตอร์ธุรกิจ</t>
  </si>
  <si>
    <t>ธุรกิจระหว่างประเทศและการจัดการนวัตกรรม (หลักสูตรนานาชาติ)</t>
  </si>
  <si>
    <t>การจัดการอีสปอร์ต</t>
  </si>
  <si>
    <t>แขนงวิชาการจัดการนวัตกรรมการค้า</t>
  </si>
  <si>
    <t>แขนงวิชาการจัดการธุรกิจการค้าสมัยใหม่</t>
  </si>
  <si>
    <t>สถาปัตยกรรม</t>
  </si>
  <si>
    <t>การจัดการท่องเที่ยว (หลักสูตรนานาชาติ)</t>
  </si>
  <si>
    <t>ธุรกิจการบิน</t>
  </si>
  <si>
    <t>การโรงแรม (การจัดการโรงแรม)(หลักสูตรนานาชาติ)</t>
  </si>
  <si>
    <t>การจัดการโรงแรมและท่องเที่ยว</t>
  </si>
  <si>
    <t>การโรงแรม(ธุรกิจภัตตาคาร)(หลักสูตรนานาชาติ)</t>
  </si>
  <si>
    <t>ธุรกิจภัตตาคาร</t>
  </si>
  <si>
    <t>ธุรกิจดิจิทัลระหว่างประเทศ</t>
  </si>
  <si>
    <t>การจัดการโรงแรมและธุรกิจที่พัก</t>
  </si>
  <si>
    <t>การจัดการอุตสาหกรรมท่องเที่ยวและบริการ (ธุรกิจนำเที่ยว)</t>
  </si>
  <si>
    <t>การจัดการอุตสาหกรรมท่องเที่ยวและบริการ (การท่องเที่ยวเพื่อสุขภาพ)</t>
  </si>
  <si>
    <t>การจัดการอุตสาหกรรมท่องเที่ยวและบริการ (ธุรกิจการบิน)</t>
  </si>
  <si>
    <t>การจัดการอุตสาหกรรมท่องเที่ยวและบริการ (การจัดการแหล่งท่องเที่ยว)</t>
  </si>
  <si>
    <t>การจัดการอุตสาหกรรมท่องเที่ยวและบริการ (การจัดการกิจกรรม การประชุม และนิทรรศการ)</t>
  </si>
  <si>
    <t>การจัดการอุตสาหกรรมท่องเที่ยวและบริการ3449</t>
  </si>
  <si>
    <t>การจัดการอุตสาหกรรมท่องเที่ยวและบริการ</t>
  </si>
  <si>
    <t>พยาบาลศาสตร์</t>
  </si>
  <si>
    <t>ศิลปะภาพยนตร์ (การสร้างภาพยนตร์)(หลักสูตรนานาชาติ)</t>
  </si>
  <si>
    <t>การสร้างสรรค์และสื่อดิจิทัล(หลักสูตรนานาชาติ)</t>
  </si>
  <si>
    <t>ศิลปะภาพยนตร์ (การสร้างภาพยนตร์)</t>
  </si>
  <si>
    <t>ศิลปะการแสดงประยุกต์</t>
  </si>
  <si>
    <t>การสร้างสรรค์และสื่อดิจิทัล (ออกแบบดิจิทัล)(หลักสูตรนานาชาติ)</t>
  </si>
  <si>
    <t>การสร้างสรรค์และสื่อดิจิทัล (การตลาดดิจิทัล)(หลักสูตรนานาชาติ)</t>
  </si>
  <si>
    <t>นิเทศศาสตร์ (ภาพยนตร์)</t>
  </si>
  <si>
    <t>นิเทศศาสตร์ (ภาพยนตร์และสื่อดิจิทัล)</t>
  </si>
  <si>
    <t>นิเทศศาสตร์ (วารสารศาสตร์)</t>
  </si>
  <si>
    <t>นิเทศศาสตร์ (วารสารสนเทศ)</t>
  </si>
  <si>
    <t>นิเทศศาสตร์(การประชาสัมพันธ์และการสื่อสารองค์กร)</t>
  </si>
  <si>
    <t>นิเทศศาสตร์(วิทยุกระจายเสียง)</t>
  </si>
  <si>
    <t>นิเทศศาสตร์ (การโฆษณาและสื่อสารการตลาด)</t>
  </si>
  <si>
    <t>วารสารสนเทศ</t>
  </si>
  <si>
    <t>การประชาสัมพันธ์และการสื่อสารองค์กร</t>
  </si>
  <si>
    <t>การโฆษณาและสื่อสารการตลาด</t>
  </si>
  <si>
    <t>นิเทศศาสตร์ (วิทยุโทรทัศน์)</t>
  </si>
  <si>
    <t>วิทยุโทรทัศน์</t>
  </si>
  <si>
    <t>นิเทศศาสตร์ (วิทยุกระจายเสียงและวิทยุโทรทัศน์)</t>
  </si>
  <si>
    <t>นิเทศศาสตร์ (ภาพเคลื่อนไหวและสื่อผสม)</t>
  </si>
  <si>
    <t>การบริหารงานตำรวจ</t>
  </si>
  <si>
    <t>นิติศาสตร์</t>
  </si>
  <si>
    <t>รัฐศาสตร์</t>
  </si>
  <si>
    <t>รัฐประศาสนศาสตร์ (การปกครองท้องถิ่น)</t>
  </si>
  <si>
    <t>รัฐประศาสนศาสตร์ (การบริหารรัฐกิจ)</t>
  </si>
  <si>
    <t>รัฐประศาสนศาสตร์ (การบริหารภาครัฐและเอกชน)</t>
  </si>
  <si>
    <t>รัฐประศาสนศาสตร์</t>
  </si>
  <si>
    <t>รวมหลักสูตรรัฐประศาสนศาสตร์</t>
  </si>
  <si>
    <t>รัฐศาสตร์ (การเมืองการปกครอง)</t>
  </si>
  <si>
    <t>รัฐศาสตร์ (ความสัมพันธ์ระหว่างประเทศ)</t>
  </si>
  <si>
    <t>แขนงการเมืองการปกครอง</t>
  </si>
  <si>
    <t>สาธารณสุขศาสตร์</t>
  </si>
  <si>
    <t>สาธารณสุขศาสตร์และการส่งเสริมสุขภาพ</t>
  </si>
  <si>
    <t>การแพทย์แผนไทยประยุกต์</t>
  </si>
  <si>
    <t>วิทยาศาสตร์สุขภาพ (การดูแลสุขภาพเด็ก)</t>
  </si>
  <si>
    <t>วิทยาศาสตร์สุขภาพ (การดูแลสุขภาพผู้สูงอายุ)</t>
  </si>
  <si>
    <t>วิทยาศาสตร์สุขภาพและความงาม (แขนงวิชาการดูแลสุขภาพและความงาม)</t>
  </si>
  <si>
    <t>กัญชาเวชศาสตร์</t>
  </si>
  <si>
    <t>การจัดการธุรกิจบริการสุขภาพ</t>
  </si>
  <si>
    <t>เลขานุการการแพทย์และสาธารณสุข</t>
  </si>
  <si>
    <t>กลุ่มสังคม</t>
  </si>
  <si>
    <t>กลุ่มวิทย์</t>
  </si>
  <si>
    <t>กลุ่มสุขภาพ</t>
  </si>
  <si>
    <t>รวมทั้งหมด</t>
  </si>
  <si>
    <t>ระดับคณะ/วิทยาลัย/ไม่แบ่งกลุ่ม</t>
  </si>
  <si>
    <t>7) บัณฑิตวิทยาลัย</t>
  </si>
  <si>
    <t>1</t>
  </si>
  <si>
    <t>จำนวนบัณฑิตระดับปริญญาตรี ที่สำเร็จการศึกษาทั้งหมด</t>
  </si>
  <si>
    <t>ผู้สำเร็จ</t>
  </si>
  <si>
    <t>ทั้ง 3 กลุ่ม</t>
  </si>
  <si>
    <t>M5+BG5+BS5+DA5+DR5+ED5+FC5+GB5+GR5-BI5-DS5+AI5+AL5</t>
  </si>
  <si>
    <t>2</t>
  </si>
  <si>
    <t>จำนวนบัณฑิตระดับปริญญาตรีที่ตอบแบบสอบถามเรื่องการมีงานทำ</t>
  </si>
  <si>
    <t>ผู้ตอบ</t>
  </si>
  <si>
    <t>N5+O5+Q5+R5+S5+U5+V5+W5+Y5+Z5+AB5+AC5+AD5+AG5+AH5+AJ5+AM5+BI5+BT5+BU5+BV5+BW5+BX5+BY5+CA5+CB5+CC5+CD5+CE5+CF5+CH5+CI5+CJ5+CK5+CL5+CM5+CO5+DS5+EE5</t>
  </si>
  <si>
    <t>1. ทำ file 6 เดือน</t>
  </si>
  <si>
    <t>ร้อยละของบัณฑิตที่เข้าตอบแบบสอบถาม</t>
  </si>
  <si>
    <t>ผู้มีงานทำ ภายใน1ปี</t>
  </si>
  <si>
    <t>FD5+GS5+GT5+GU5+GV5+GW5+GY5+GZ5+HA5+HB5+AF5</t>
  </si>
  <si>
    <t>2. ทำ file 1 ปี (6 เดือนหลัง  เดือน7-12 )</t>
  </si>
  <si>
    <t>จำนวนผู้บัณฑิตที่ได้งานทำภายในระยะเวลา 6 เดือน (กรอกถึงสิ้น มีนาคม 2567)</t>
  </si>
  <si>
    <t>ผู้ตอบแบบสอบถาม ลบ 2-6-7-8-9</t>
  </si>
  <si>
    <t>3. ทำ file 1 ปี (เดือน 1-12 )</t>
  </si>
  <si>
    <t>จำนวนบัณฑิตระดับปริญญาตรีที่ได้งานทำหรือประกอบอาชีพอิสระ ภายในระยะเวลา 1 ปี</t>
  </si>
  <si>
    <t>ผู้ทำงาน 10+2 อุตสาหกรรม</t>
  </si>
  <si>
    <t>หมายเหตุ 2 และ3  ทำคู่กันทุกเดือน</t>
  </si>
  <si>
    <t>จำนวนบัณฑิตระดับปริญญาตรีที่ได้งานทำระยะเวลา &gt;1 ปี</t>
  </si>
  <si>
    <t>ผู้ทำงานตรงสาขา</t>
  </si>
  <si>
    <t>จำนวนบัณฑิตระดับปริญญาตรีที่อุปสมบท</t>
  </si>
  <si>
    <t>ผู้ที่ได้งานทำ ภายใน 6 เดือน ใหม่</t>
  </si>
  <si>
    <t>บัณฑิตตอบ (ใส่ต้วเลขตามบัณฑิต เลย   แล้ว อุตสาหกรรมที่ คณะกำหนดfit = อุตสหกรรมที่ คณะกำหนดfit ลบด้วย บัณฑิตตอบ)</t>
  </si>
  <si>
    <t>จำนวนบัณฑิตระดับปริญญาตรีที่เกณฑ์ทหาร</t>
  </si>
  <si>
    <t>จำนวนบัณฑิตที่ได้งานทำหลังสำเร็จการศึกษา (ไม่นับรวมผู้ประกอบอาชีพอิสระ)</t>
  </si>
  <si>
    <t>เช็ค ที่ละ สาขา บัณฑิตปริญญาตรีที่ตอบแบบสอบถามเรื่องการมีงานทำ(ลบ อุปสมบท เกณฑ์ทหาร บัณฑิตมีงานทำก่อนเข้าศึกษา ศึกษาต่อ) (ข้อ 2-6-7-8-9)</t>
  </si>
  <si>
    <t>จำนวนบัณฑิตระดับปริญญาตรีที่มีงานทำก่อนเข้าศึกษา</t>
  </si>
  <si>
    <t>จำนวนบัณฑิตที่ได้ประกอบอาชีพอิสระหลังสำเร็จการศึกษา</t>
  </si>
  <si>
    <t>เช็ค ทีละสาขา เงินเดือนเฉลี่ย ตัวหาร (สาขา)</t>
  </si>
  <si>
    <t>จำนวนบัณฑิตระดับปริญญาตรีที่ศึกษาต่อระดับบัณฑิตศึกษา</t>
  </si>
  <si>
    <t>จำนวนบัณฑิตที่มีกิจการของตนเองที่มีรายได้ประจำอยู่แล้ว</t>
  </si>
  <si>
    <t>จำนวนบัณฑิตระดับปริญญาตรีที่ยังไม่มีงานทำและไม่ได้ศึกษาต่อ</t>
  </si>
  <si>
    <t>กรณี ร้อยละของบัณฑิตระดับปริญญาตรีที่ได้งานทำหรือประกอบอาชีพอิสระภายใน 1 ปี ที่เกิน 100 % เพราะ error ระบบ</t>
  </si>
  <si>
    <t>เงินเดือนหรือรายได้ต่อเดือนของบัณฑิตระดับปริญญาตรีที่ได้งานทำหรือประกอบอาชีพอิสระ ภายใน 1 ปี (บาท)</t>
  </si>
  <si>
    <t>โดย 1. ปรับตัวเลขที่ตอบแบบสอบถามเรื่องการมีงานทำ(ลบ อุปสมบท เกณฑ์ทหาร บัณฑิตมีงานทำก่อนเข้าศึกษา ศึกษาต่อ) ให้เท่ากับ มีงานทำใน 1ปี  (+3 หรือ +7)</t>
  </si>
  <si>
    <t>จำนวนบัณฑิตปริญญาตรีที่ตอบแบบสอบถามเรื่องการมีงานทำ(ลบ อุปสมบท เกณฑ์ทหาร บัณฑิตมีงานทำก่อนเข้าศึกษา ศึกษาต่อ)</t>
  </si>
  <si>
    <t>ระดับคณะ/วิทยาลัย/แบ่งกลุ่ม</t>
  </si>
  <si>
    <t>2 ปรับที่มีงานทำก่อนเข้าศึกษา โดยลบออก (-3 หรือ -7)</t>
  </si>
  <si>
    <t>จำนวนบัณฑิตระดับปริญญาตรีที่ได้งานทำหรือประกอบอาชีพอิสระภายใน 1 ปี (ข้อ 4)</t>
  </si>
  <si>
    <t>5) คณะเทคโนโลยีอุตสาหกรรม</t>
  </si>
  <si>
    <t>ร้อยละของบัณฑิตระดับปริญญาตรีที่ได้งานทำหรือประกอบอาชีพอิสระภายใน 1 ปี (ข้อ13*100/ข้อ12)</t>
  </si>
  <si>
    <t>เงินเดือนเฉลี่ยที่เป็นไปตามเกณฑ์ของบัณฑิตระดับปริญญาตรีที่ได้งานทำหรือประกอบอาชีพอิสระภายในระยะเวลา 1 ปี</t>
  </si>
  <si>
    <t>จำนวนบัณฑิตปริญญาตรีที่ได้งานทำหรือประกอบอาชีพอิสระภายในระยะเวลา1 ปี ที่เงินเดือนเป็นไปตามเกณฑ์ (&gt;15,000 บาท)</t>
  </si>
  <si>
    <t>ร้อยละของบัณฑิตปริญญาตรีที่ได้งานทำหรือประกอบอาชีพอิสระภายในระยะเวลา1 ปี เงินเดือนเป็นไปตามเกณฑ์</t>
  </si>
  <si>
    <t>จำนวนของบัณฑิตปริญญาตรีที่ได้งานตรงสาขาวิชา</t>
  </si>
  <si>
    <t>ร้อยละของบัณฑิตปริญญาตรีที่ได้งานตรงสาขาวิชา</t>
  </si>
  <si>
    <t>กลุ่มอุตสาหกรรมมูลค่าเพิ่มสูง ในระบบแบบสอบถามบัณฑิต(internet)</t>
  </si>
  <si>
    <t>ร้อยละผู้ตอบ</t>
  </si>
  <si>
    <t>17.1 ด้านพลังงาน วัสดุ เชื้อเพลิงชีวภาพและเคมีชีวภาพ</t>
  </si>
  <si>
    <t>ร้อยละมีงานทำ</t>
  </si>
  <si>
    <t xml:space="preserve">17.2 อุตสาหกรรมดิจิทัล </t>
  </si>
  <si>
    <t>ร้อยละตรงสาขา</t>
  </si>
  <si>
    <t>17.3 อุตสาหกรรมการบินและโลจิสติกส์</t>
  </si>
  <si>
    <t xml:space="preserve">17.4 อุตสาหกรรมการแพทย์ครบวงจร </t>
  </si>
  <si>
    <t>17.5 อุตสาหกรรมหุ่นยนต์</t>
  </si>
  <si>
    <t>17.6 อุตสาหกรรมยานยนต์แห่งอนาคต</t>
  </si>
  <si>
    <t>การคิด กลุ่มอุตสาหกรรม คิดโดย ด้าน1 ถึง ด้าน12 +อื่นๆ (ยกเว้น กลุ่มที่2 3 ไม่คิด)</t>
  </si>
  <si>
    <t xml:space="preserve">17.7 อุตสาหกรรมอิเล็กทรอนิกส์อัจฉริยะ </t>
  </si>
  <si>
    <t xml:space="preserve">17.8 อุตสาหกรรมการท่องเที่ยวกลุ่มรายได้ดีและท่องเที่ยวเชิงสุขภาพ </t>
  </si>
  <si>
    <t>17.9 อุตสาหกรรมการเกษตรและเทคโนโลยี</t>
  </si>
  <si>
    <t>17.10 อุตสาหกรรมอาหารสำหรับอนาคต</t>
  </si>
  <si>
    <t>17.11 อุตสาหกรรมป้องกันประเทศ</t>
  </si>
  <si>
    <t>17.12 อุตสาหกรรมพัฒนาบุคลากรและการศึกษา</t>
  </si>
  <si>
    <t>กลุ่มที่2 อุตสาหกรรมด้านมนุษย์ศาสตร์และสังคมศาสตร์ ศิลปกรรม</t>
  </si>
  <si>
    <t>กลุ่มที่3 อุตสาหกรรมตอบโจทย์ความต้องการของประเทศในอนาคตเพื่อรองรับงานใหม่หรือการเปลี่ยนแปลงเทคโนโลยีหรือความต้องการที่หลากหลาย</t>
  </si>
  <si>
    <t>อื่นๆ</t>
  </si>
  <si>
    <t>จำนวนบัณฑิตทำงาน ใน 10กลุ่มอุตสาหกรรม+กลุ่มที่ 2-3 และอื่นๆ</t>
  </si>
  <si>
    <t>จัดกลุ่ม10+2อุตสาหกรรมมูลค่าเพิ่มสูง+อื่นๆ</t>
  </si>
  <si>
    <t>17.1 อุตสาหกรรมยานยนต์สมัยใหม่ (Next - Generatio Automotive)</t>
  </si>
  <si>
    <t>17.2 อุตสาหกรรมอิเล็กทรอนิกส์อัจฉริยะ (Smart Electronics)</t>
  </si>
  <si>
    <t>17.3 อุตสาหกรรมการท่องเที่ยวกลุ่มรายได้ดีและการท่องเที่ยวเชิงสุขภาพ(Affluent ,Medical and Wellness Tourism)</t>
  </si>
  <si>
    <t>17.4 การเกษตรและเทคโนโลยีชีวภาพ(Agriculture and Biotechnology)</t>
  </si>
  <si>
    <t>17.5 อุตสาหกรรมอาหารสำหรับอนาคต (Food for the Future)</t>
  </si>
  <si>
    <t>17.6 อุตสาหกรรมหุ่นยนต์(Robotics)</t>
  </si>
  <si>
    <t>17.7 อุตสาหกรรมการบินและโลจิสติกส์( Aviation and Logistics)</t>
  </si>
  <si>
    <t>17.8 อุตสาหกกรมเชื้อเพลิงชีวภาพและเคมีชีวภาพ(Biofuels and Biochemicals)</t>
  </si>
  <si>
    <t>17.9 อุตสาหกรรมดิจิทัล(Digital)</t>
  </si>
  <si>
    <t>17.10 อุตสาหกรรมการแพทย์ครบวงจร(Medical Hub)</t>
  </si>
  <si>
    <t>17.11 อุตสาหกรรมป้องกันประเทศ (National Defense)</t>
  </si>
  <si>
    <t>17.12 อุตสาหกรรมพัฒนาบุคลากรและการศึกษา (Workforce and Education)</t>
  </si>
  <si>
    <t>จำนวนบัณฑิตทำงาน ใน 10+2กลุ่มอุตสาหกรรม+อื่นๆ</t>
  </si>
  <si>
    <t>ร้อยละของจำนวนบัณฑิตทำงานในกลุ่มอุตสาหกรรม(ข้อ19*100/ข้อ1) ใหม่</t>
  </si>
  <si>
    <t>จำนวนของบัณฑิตที่ทำงานในภูมิภาคของตนเอง</t>
  </si>
  <si>
    <t>ร้อยละของบัณฑิตที่ทำงานในภูมิภาคของตนเอง (ข้อ20*100/ข้อ13)</t>
  </si>
  <si>
    <t>จำนวนบัณฑิตพึงพอใจต่องาน</t>
  </si>
  <si>
    <t>สูตร</t>
  </si>
  <si>
    <t>สูตร บัณฑิตที่ประกอบอาชีพอิสระหลังสำเร็จการศึกษา</t>
  </si>
  <si>
    <t>เจ้าของกิจการกิจการของตนเองที่มีรายได้ประจำอยู่แล้ว</t>
  </si>
  <si>
    <t>มีงานทำภายใน 6 เดือน</t>
  </si>
  <si>
    <t>ความพึงพอใจต่องาน</t>
  </si>
  <si>
    <t xml:space="preserve">check  ประเภทงานที่ทำ 4 </t>
  </si>
  <si>
    <t>check ตำแหน่ง C59+C60 ต้องได้เท่ากับ C18</t>
  </si>
  <si>
    <t>หมายเหตุ</t>
  </si>
  <si>
    <t>ดึงข้อมูล 7 มิถุนายน 2567</t>
  </si>
  <si>
    <t>คิด จำนวนทำงาน10+2อุตสาหกรรม โดย อื่นๆ บวกลงในสาขาที่คณะกำหนด มา</t>
  </si>
  <si>
    <t>วันที่สำเร็จการศึกษา 01กรกฎาคม พ.ศ.2565 - 29มิถุนายน พ.ศ.2566 (3/64รอบ16-20/2564), (1/65รอบ1-6/2565), (2/65รอบ7-12/2565)</t>
  </si>
  <si>
    <t>แปลงเป็นตัวเลข และ แทนช่องที่ว่างให้เป็นเลข 0 ด้วย จะไม่ฟ้อง value</t>
  </si>
  <si>
    <t>อาชีพอิสระ ***แปลงเป็นตัวเลข***</t>
  </si>
  <si>
    <t>อาชีพอิสระ</t>
  </si>
  <si>
    <t>เจ้าของกิจการ</t>
  </si>
  <si>
    <t>นับจำนวน</t>
  </si>
  <si>
    <t>มีงานทำ 6 เดือน</t>
  </si>
  <si>
    <t>ความพึงพอใจ</t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</si>
  <si>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เทคโนโลยีดิจิทัลเพื่อการศึกษา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</si>
  <si>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วิทยาการคอมพิวเตอร์และนวัตกรรมข้อมูล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</si>
  <si>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คหกรรมศาสตร์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</si>
  <si>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ชีววิทยาสิ่งแวดล้อม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</si>
  <si>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จุลชีววิทยาอุตสาหกรรมอาหารและนวัตกรรมชีวภาพ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</si>
  <si>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วิทยาศาสตร์และนวัตกรรม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</si>
  <si>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สารสนเทศศึกษา (การจัดการดิจิทัลคอนเทนท์)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</si>
  <si>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ระบบสารสนเทศเพื่อการจัดการ (การจัดการนวัตกรรมดิจิทัล)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</si>
  <si>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การจัดการนวัตกรรมดิจิทัลและคอนเทนท์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</si>
  <si>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การบัญชี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</si>
  <si>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บริหารธุรกิจ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</si>
  <si>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การจัดการพัฒนาสังคมและวัฒนธรรม</t>
    </r>
  </si>
  <si>
    <r>
      <rPr>
        <u/>
        <sz val="16"/>
        <color rgb="FFFF0000"/>
        <rFont val="TH SarabunPSK"/>
        <family val="2"/>
      </rPr>
      <t>รวม</t>
    </r>
    <r>
      <rPr>
        <sz val="16"/>
        <color rgb="FFFF0000"/>
        <rFont val="TH SarabunPSK"/>
        <family val="2"/>
      </rPr>
      <t xml:space="preserve"> เทคโนโลยีไฟฟ้า</t>
    </r>
  </si>
  <si>
    <r>
      <rPr>
        <u/>
        <sz val="16"/>
        <color rgb="FFFF0000"/>
        <rFont val="TH SarabunPSK"/>
        <family val="2"/>
      </rPr>
      <t>รวม</t>
    </r>
    <r>
      <rPr>
        <sz val="16"/>
        <color rgb="FFFF0000"/>
        <rFont val="TH SarabunPSK"/>
        <family val="2"/>
      </rPr>
      <t xml:space="preserve"> การออกแบบผลิตภัณฑ์และบรรจุภัณฑ์</t>
    </r>
  </si>
  <si>
    <r>
      <rPr>
        <b/>
        <u/>
        <sz val="16"/>
        <color rgb="FFFF0000"/>
        <rFont val="TH SarabunPSK"/>
        <family val="2"/>
      </rPr>
      <t>รวม</t>
    </r>
    <r>
      <rPr>
        <sz val="16"/>
        <color rgb="FFFF0000"/>
        <rFont val="TH SarabunPSK"/>
        <family val="2"/>
      </rPr>
      <t xml:space="preserve"> อุตสาหกรรมศิลป์และวิทยาศาสตร์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</si>
  <si>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ศิลปะการแสดง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</si>
  <si>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การออกแบบแฟชั่นและสินค้าไลฟ์สไตล์ 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</si>
  <si>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การจัดการโลจิสติกส์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</si>
  <si>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การจัดการซัพพลายเชนธุรกิจ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</si>
  <si>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นวัตกรรมการจัดการคุณภาพ (การจัดการคุณภาพ)</t>
    </r>
  </si>
  <si>
    <r>
      <rPr>
        <b/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การจัดการการค้า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</si>
  <si>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การจัดการโรงแรม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</si>
  <si>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การจัดการอุตสาหกรรมท่องเที่ยวและบริการ</t>
    </r>
  </si>
  <si>
    <r>
      <rPr>
        <u/>
        <sz val="16"/>
        <rFont val="TH SarabunPSK"/>
        <family val="2"/>
      </rPr>
      <t>รวมแขนง</t>
    </r>
    <r>
      <rPr>
        <sz val="16"/>
        <rFont val="TH SarabunPSK"/>
        <family val="2"/>
      </rPr>
      <t xml:space="preserve"> การสร้างสรรค์และสื่อดิจิทัลและศิลปะภาพยนตร์ 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</si>
  <si>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นิเทศศาสตร์</t>
    </r>
  </si>
  <si>
    <r>
      <rPr>
        <u/>
        <sz val="16"/>
        <rFont val="TH SarabunPSK"/>
        <family val="2"/>
      </rPr>
      <t>รวม หลักสูตร</t>
    </r>
    <r>
      <rPr>
        <sz val="16"/>
        <rFont val="TH SarabunPSK"/>
        <family val="2"/>
      </rPr>
      <t>รัฐศาสตร์</t>
    </r>
  </si>
  <si>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 วิทยาศาสตร์สุขภาพ</t>
    </r>
  </si>
  <si>
    <r>
      <t>จำนวนบัณฑิตที่ได้ประกอบ</t>
    </r>
    <r>
      <rPr>
        <b/>
        <u/>
        <sz val="16"/>
        <rFont val="TH SarabunPSK"/>
        <family val="2"/>
      </rPr>
      <t>อาชีพอิสระหลัง</t>
    </r>
    <r>
      <rPr>
        <b/>
        <sz val="16"/>
        <rFont val="TH SarabunPSK"/>
        <family val="2"/>
      </rPr>
      <t>สำเร็จการศึกษา</t>
    </r>
  </si>
  <si>
    <r>
      <t>จำนวนบัณฑิตที่มี</t>
    </r>
    <r>
      <rPr>
        <b/>
        <u/>
        <sz val="16"/>
        <rFont val="TH SarabunPSK"/>
        <family val="2"/>
      </rPr>
      <t>กิจการของตนเอ</t>
    </r>
    <r>
      <rPr>
        <b/>
        <sz val="16"/>
        <rFont val="TH SarabunPSK"/>
        <family val="2"/>
      </rPr>
      <t>งที่มีรายได้ประจำอยู่แล้ว</t>
    </r>
  </si>
  <si>
    <r>
      <t>จำนวนบัณฑิตที่มีงานทำ</t>
    </r>
    <r>
      <rPr>
        <b/>
        <u/>
        <sz val="16"/>
        <rFont val="TH SarabunPSK"/>
        <family val="2"/>
      </rPr>
      <t>ภายใน 6 เดือน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</si>
</sst>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000"/>
    <numFmt numFmtId="188" formatCode="#,##0_ ;\-#,##0\ "/>
    <numFmt numFmtId="189" formatCode="#,##0.00_ ;\-#,##0.00\ "/>
  </numFmts>
  <fonts count="43">
    <font>
      <sz val="11"/>
      <color theme="1"/>
      <name val="Tahoma"/>
      <family val="2"/>
      <scheme val="minor"/>
    </font>
    <font>
      <sz val="11"/>
      <color theme="1"/>
      <name val="Tahoma"/>
      <family val="2"/>
    </font>
    <font>
      <b/>
      <sz val="20"/>
      <color theme="0"/>
      <name val="TH SarabunPSK"/>
      <family val="2"/>
    </font>
    <font>
      <b/>
      <sz val="20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rgb="FF002060"/>
      <name val="TH SarabunPSK"/>
      <family val="2"/>
    </font>
    <font>
      <b/>
      <sz val="20"/>
      <color theme="8" tint="-0.249977111117893"/>
      <name val="TH SarabunPSK"/>
      <family val="2"/>
    </font>
    <font>
      <sz val="11"/>
      <color theme="8" tint="-0.249977111117893"/>
      <name val="TH SarabunPSK"/>
      <family val="2"/>
    </font>
    <font>
      <sz val="11"/>
      <color theme="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5"/>
      <color theme="1"/>
      <name val="TH SarabunPSK"/>
      <family val="2"/>
    </font>
    <font>
      <sz val="16"/>
      <color theme="1"/>
      <name val="Wingdings"/>
      <charset val="2"/>
    </font>
    <font>
      <b/>
      <sz val="16"/>
      <color theme="0" tint="-0.14999847407452621"/>
      <name val="TH SarabunPSK"/>
      <family val="2"/>
    </font>
    <font>
      <b/>
      <sz val="15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Wingdings"/>
      <charset val="2"/>
    </font>
    <font>
      <b/>
      <sz val="18"/>
      <color theme="0"/>
      <name val="TH SarabunPSK"/>
      <family val="2"/>
    </font>
    <font>
      <sz val="11"/>
      <color theme="1"/>
      <name val="Tahoma"/>
      <family val="2"/>
      <scheme val="minor"/>
    </font>
    <font>
      <sz val="18"/>
      <name val="TH Sarabun New"/>
      <family val="2"/>
    </font>
    <font>
      <sz val="14"/>
      <name val="AngsanaUPC"/>
      <family val="1"/>
      <charset val="222"/>
    </font>
    <font>
      <b/>
      <sz val="9"/>
      <color indexed="81"/>
      <name val="Tahoma"/>
      <family val="2"/>
    </font>
    <font>
      <b/>
      <sz val="9"/>
      <color indexed="81"/>
      <name val="Nirmala UI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u/>
      <sz val="16"/>
      <color rgb="FFFF0000"/>
      <name val="TH SarabunPSK"/>
      <family val="2"/>
    </font>
    <font>
      <b/>
      <u/>
      <sz val="16"/>
      <color rgb="FFFF0000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u val="double"/>
      <sz val="16"/>
      <name val="TH SarabunPSK"/>
      <family val="2"/>
      <charset val="222"/>
    </font>
    <font>
      <u/>
      <sz val="16"/>
      <name val="TH SarabunPSK"/>
      <family val="2"/>
      <charset val="222"/>
    </font>
    <font>
      <b/>
      <u/>
      <sz val="16"/>
      <name val="TH SarabunPSK"/>
      <family val="2"/>
      <charset val="222"/>
    </font>
    <font>
      <sz val="16"/>
      <color theme="9" tint="0.79998168889431442"/>
      <name val="TH SarabunPSK"/>
      <family val="2"/>
      <charset val="222"/>
    </font>
    <font>
      <u/>
      <sz val="16"/>
      <color rgb="FFFF0000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4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002060"/>
        <bgColor rgb="FF548135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8" tint="-0.499984740745262"/>
        <bgColor rgb="FF54813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249977111117893"/>
        <bgColor rgb="FF548135"/>
      </patternFill>
    </fill>
    <fill>
      <patternFill patternType="solid">
        <fgColor theme="8" tint="-0.249977111117893"/>
        <bgColor rgb="FFE2EFD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0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48135"/>
        <bgColor rgb="FF548135"/>
      </patternFill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6C5"/>
        <bgColor indexed="64"/>
      </patternFill>
    </fill>
    <fill>
      <patternFill patternType="solid">
        <fgColor rgb="FFDEDE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BBB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FFDDFF"/>
        <bgColor theme="0"/>
      </patternFill>
    </fill>
    <fill>
      <patternFill patternType="solid">
        <fgColor rgb="FFD9E1F2"/>
        <bgColor theme="0"/>
      </patternFill>
    </fill>
    <fill>
      <patternFill patternType="solid">
        <fgColor rgb="FFD9E1F2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423">
    <xf numFmtId="0" fontId="0" fillId="0" borderId="0" xfId="0"/>
    <xf numFmtId="0" fontId="4" fillId="6" borderId="0" xfId="2" applyFont="1" applyFill="1"/>
    <xf numFmtId="0" fontId="4" fillId="7" borderId="0" xfId="2" applyFont="1" applyFill="1"/>
    <xf numFmtId="0" fontId="5" fillId="8" borderId="0" xfId="2" applyFont="1" applyFill="1" applyAlignment="1">
      <alignment horizontal="left" vertical="top"/>
    </xf>
    <xf numFmtId="0" fontId="6" fillId="0" borderId="0" xfId="2" applyFont="1"/>
    <xf numFmtId="0" fontId="9" fillId="11" borderId="0" xfId="2" applyFont="1" applyFill="1"/>
    <xf numFmtId="0" fontId="10" fillId="7" borderId="0" xfId="2" applyFont="1" applyFill="1"/>
    <xf numFmtId="0" fontId="5" fillId="8" borderId="2" xfId="2" applyFont="1" applyFill="1" applyBorder="1" applyAlignment="1">
      <alignment horizontal="left" vertical="top"/>
    </xf>
    <xf numFmtId="15" fontId="5" fillId="8" borderId="0" xfId="3" applyNumberFormat="1" applyFont="1" applyFill="1" applyAlignment="1">
      <alignment horizontal="left" vertical="top"/>
    </xf>
    <xf numFmtId="0" fontId="6" fillId="7" borderId="0" xfId="2" applyFont="1" applyFill="1"/>
    <xf numFmtId="0" fontId="11" fillId="14" borderId="0" xfId="2" applyFont="1" applyFill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3" fontId="5" fillId="8" borderId="7" xfId="2" applyNumberFormat="1" applyFont="1" applyFill="1" applyBorder="1" applyAlignment="1">
      <alignment horizontal="center" vertical="top" wrapText="1"/>
    </xf>
    <xf numFmtId="2" fontId="13" fillId="8" borderId="7" xfId="2" applyNumberFormat="1" applyFont="1" applyFill="1" applyBorder="1" applyAlignment="1">
      <alignment horizontal="center" vertical="top" wrapText="1"/>
    </xf>
    <xf numFmtId="1" fontId="13" fillId="8" borderId="7" xfId="2" applyNumberFormat="1" applyFont="1" applyFill="1" applyBorder="1" applyAlignment="1">
      <alignment horizontal="center" vertical="top" wrapText="1"/>
    </xf>
    <xf numFmtId="1" fontId="5" fillId="8" borderId="7" xfId="2" applyNumberFormat="1" applyFont="1" applyFill="1" applyBorder="1" applyAlignment="1">
      <alignment horizontal="center" vertical="top" wrapText="1"/>
    </xf>
    <xf numFmtId="1" fontId="12" fillId="8" borderId="7" xfId="2" applyNumberFormat="1" applyFont="1" applyFill="1" applyBorder="1" applyAlignment="1">
      <alignment horizontal="center" vertical="top" wrapText="1"/>
    </xf>
    <xf numFmtId="2" fontId="5" fillId="8" borderId="7" xfId="2" applyNumberFormat="1" applyFont="1" applyFill="1" applyBorder="1" applyAlignment="1">
      <alignment horizontal="center" vertical="top" wrapText="1"/>
    </xf>
    <xf numFmtId="187" fontId="5" fillId="8" borderId="7" xfId="2" applyNumberFormat="1" applyFont="1" applyFill="1" applyBorder="1" applyAlignment="1">
      <alignment horizontal="center" vertical="top" wrapText="1"/>
    </xf>
    <xf numFmtId="0" fontId="14" fillId="8" borderId="7" xfId="2" applyFont="1" applyFill="1" applyBorder="1" applyAlignment="1">
      <alignment horizontal="center" vertical="top" wrapText="1"/>
    </xf>
    <xf numFmtId="0" fontId="5" fillId="8" borderId="7" xfId="2" applyFont="1" applyFill="1" applyBorder="1" applyAlignment="1">
      <alignment horizontal="center" vertical="top"/>
    </xf>
    <xf numFmtId="0" fontId="5" fillId="8" borderId="0" xfId="2" applyFont="1" applyFill="1" applyAlignment="1">
      <alignment horizontal="center" vertical="top"/>
    </xf>
    <xf numFmtId="2" fontId="5" fillId="8" borderId="0" xfId="2" applyNumberFormat="1" applyFont="1" applyFill="1" applyAlignment="1">
      <alignment horizontal="left" vertical="top"/>
    </xf>
    <xf numFmtId="0" fontId="15" fillId="8" borderId="0" xfId="2" applyFont="1" applyFill="1" applyAlignment="1">
      <alignment horizontal="left" vertical="top"/>
    </xf>
    <xf numFmtId="0" fontId="16" fillId="15" borderId="10" xfId="2" applyFont="1" applyFill="1" applyBorder="1" applyAlignment="1">
      <alignment horizontal="center" vertical="center" wrapText="1"/>
    </xf>
    <xf numFmtId="0" fontId="15" fillId="7" borderId="0" xfId="2" applyFont="1" applyFill="1" applyAlignment="1">
      <alignment horizontal="left" vertical="top"/>
    </xf>
    <xf numFmtId="2" fontId="13" fillId="0" borderId="10" xfId="2" applyNumberFormat="1" applyFont="1" applyBorder="1" applyAlignment="1">
      <alignment horizontal="center" vertical="center" wrapText="1"/>
    </xf>
    <xf numFmtId="3" fontId="5" fillId="0" borderId="7" xfId="2" applyNumberFormat="1" applyFont="1" applyBorder="1" applyAlignment="1">
      <alignment horizontal="center" vertical="top" wrapText="1"/>
    </xf>
    <xf numFmtId="0" fontId="5" fillId="0" borderId="0" xfId="2" applyFont="1" applyAlignment="1">
      <alignment horizontal="left" vertical="top"/>
    </xf>
    <xf numFmtId="2" fontId="5" fillId="0" borderId="7" xfId="2" applyNumberFormat="1" applyFont="1" applyBorder="1" applyAlignment="1">
      <alignment horizontal="center" vertical="top" wrapText="1"/>
    </xf>
    <xf numFmtId="0" fontId="17" fillId="4" borderId="7" xfId="2" applyFont="1" applyFill="1" applyBorder="1" applyAlignment="1">
      <alignment horizontal="center" vertical="top" wrapText="1"/>
    </xf>
    <xf numFmtId="2" fontId="17" fillId="4" borderId="7" xfId="2" applyNumberFormat="1" applyFont="1" applyFill="1" applyBorder="1" applyAlignment="1">
      <alignment horizontal="center" vertical="top" wrapText="1"/>
    </xf>
    <xf numFmtId="1" fontId="17" fillId="4" borderId="7" xfId="2" applyNumberFormat="1" applyFont="1" applyFill="1" applyBorder="1" applyAlignment="1">
      <alignment horizontal="center" vertical="top" wrapText="1"/>
    </xf>
    <xf numFmtId="2" fontId="17" fillId="16" borderId="7" xfId="2" applyNumberFormat="1" applyFont="1" applyFill="1" applyBorder="1" applyAlignment="1">
      <alignment horizontal="center" vertical="top" wrapText="1"/>
    </xf>
    <xf numFmtId="187" fontId="17" fillId="4" borderId="7" xfId="2" applyNumberFormat="1" applyFont="1" applyFill="1" applyBorder="1" applyAlignment="1">
      <alignment horizontal="center" vertical="top" wrapText="1"/>
    </xf>
    <xf numFmtId="0" fontId="18" fillId="4" borderId="7" xfId="2" applyFont="1" applyFill="1" applyBorder="1" applyAlignment="1">
      <alignment horizontal="center" vertical="top" wrapText="1"/>
    </xf>
    <xf numFmtId="0" fontId="17" fillId="4" borderId="7" xfId="2" applyFont="1" applyFill="1" applyBorder="1" applyAlignment="1">
      <alignment horizontal="center" vertical="top"/>
    </xf>
    <xf numFmtId="1" fontId="17" fillId="4" borderId="7" xfId="2" applyNumberFormat="1" applyFont="1" applyFill="1" applyBorder="1" applyAlignment="1">
      <alignment horizontal="center" vertical="top"/>
    </xf>
    <xf numFmtId="0" fontId="17" fillId="13" borderId="7" xfId="2" applyFont="1" applyFill="1" applyBorder="1" applyAlignment="1">
      <alignment horizontal="center" vertical="top"/>
    </xf>
    <xf numFmtId="0" fontId="17" fillId="14" borderId="0" xfId="2" applyFont="1" applyFill="1" applyAlignment="1">
      <alignment horizontal="center" vertical="top"/>
    </xf>
    <xf numFmtId="0" fontId="19" fillId="18" borderId="10" xfId="2" applyFont="1" applyFill="1" applyBorder="1" applyAlignment="1">
      <alignment horizontal="center" vertical="center"/>
    </xf>
    <xf numFmtId="0" fontId="19" fillId="18" borderId="0" xfId="2" applyFont="1" applyFill="1" applyAlignment="1">
      <alignment horizontal="center" vertical="center"/>
    </xf>
    <xf numFmtId="0" fontId="19" fillId="7" borderId="0" xfId="2" applyFont="1" applyFill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5" fillId="8" borderId="10" xfId="2" applyFont="1" applyFill="1" applyBorder="1" applyAlignment="1">
      <alignment horizontal="left" vertical="top"/>
    </xf>
    <xf numFmtId="0" fontId="11" fillId="14" borderId="0" xfId="2" applyFont="1" applyFill="1" applyAlignment="1">
      <alignment horizontal="center" vertical="center"/>
    </xf>
    <xf numFmtId="0" fontId="11" fillId="19" borderId="10" xfId="2" applyFont="1" applyFill="1" applyBorder="1" applyAlignment="1">
      <alignment horizontal="center" vertical="center" wrapText="1"/>
    </xf>
    <xf numFmtId="0" fontId="6" fillId="7" borderId="20" xfId="2" applyFont="1" applyFill="1" applyBorder="1"/>
    <xf numFmtId="0" fontId="11" fillId="0" borderId="10" xfId="2" applyFont="1" applyBorder="1" applyAlignment="1">
      <alignment horizontal="center" vertical="center"/>
    </xf>
    <xf numFmtId="3" fontId="5" fillId="8" borderId="15" xfId="2" applyNumberFormat="1" applyFont="1" applyFill="1" applyBorder="1" applyAlignment="1">
      <alignment horizontal="center" vertical="top" wrapText="1"/>
    </xf>
    <xf numFmtId="3" fontId="5" fillId="8" borderId="10" xfId="2" applyNumberFormat="1" applyFont="1" applyFill="1" applyBorder="1" applyAlignment="1">
      <alignment horizontal="center" vertical="top" wrapText="1"/>
    </xf>
    <xf numFmtId="2" fontId="5" fillId="8" borderId="10" xfId="2" applyNumberFormat="1" applyFont="1" applyFill="1" applyBorder="1" applyAlignment="1">
      <alignment horizontal="center" vertical="top" wrapText="1"/>
    </xf>
    <xf numFmtId="2" fontId="5" fillId="8" borderId="0" xfId="2" applyNumberFormat="1" applyFont="1" applyFill="1" applyAlignment="1">
      <alignment horizontal="center" vertical="top" wrapText="1"/>
    </xf>
    <xf numFmtId="3" fontId="5" fillId="0" borderId="15" xfId="2" applyNumberFormat="1" applyFont="1" applyBorder="1" applyAlignment="1">
      <alignment horizontal="center" vertical="top" wrapText="1"/>
    </xf>
    <xf numFmtId="3" fontId="5" fillId="0" borderId="3" xfId="2" applyNumberFormat="1" applyFont="1" applyBorder="1" applyAlignment="1">
      <alignment horizontal="center" vertical="top" wrapText="1"/>
    </xf>
    <xf numFmtId="3" fontId="17" fillId="19" borderId="10" xfId="2" applyNumberFormat="1" applyFont="1" applyFill="1" applyBorder="1" applyAlignment="1">
      <alignment horizontal="center" vertical="top" wrapText="1"/>
    </xf>
    <xf numFmtId="0" fontId="17" fillId="19" borderId="10" xfId="2" applyFont="1" applyFill="1" applyBorder="1" applyAlignment="1">
      <alignment horizontal="center" vertical="top" wrapText="1"/>
    </xf>
    <xf numFmtId="2" fontId="17" fillId="19" borderId="10" xfId="2" applyNumberFormat="1" applyFont="1" applyFill="1" applyBorder="1" applyAlignment="1">
      <alignment horizontal="center" vertical="top" wrapText="1"/>
    </xf>
    <xf numFmtId="2" fontId="17" fillId="14" borderId="0" xfId="2" applyNumberFormat="1" applyFont="1" applyFill="1" applyAlignment="1">
      <alignment horizontal="center" vertical="top" wrapText="1"/>
    </xf>
    <xf numFmtId="0" fontId="5" fillId="7" borderId="0" xfId="2" applyFont="1" applyFill="1" applyAlignment="1">
      <alignment horizontal="left" vertical="top"/>
    </xf>
    <xf numFmtId="0" fontId="2" fillId="3" borderId="1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3" fillId="4" borderId="0" xfId="2" applyFont="1" applyFill="1" applyAlignment="1">
      <alignment vertical="top" wrapText="1"/>
    </xf>
    <xf numFmtId="0" fontId="2" fillId="5" borderId="2" xfId="2" applyFont="1" applyFill="1" applyBorder="1" applyAlignment="1">
      <alignment horizontal="center" vertical="center"/>
    </xf>
    <xf numFmtId="0" fontId="4" fillId="6" borderId="3" xfId="2" applyFont="1" applyFill="1" applyBorder="1"/>
    <xf numFmtId="0" fontId="2" fillId="9" borderId="4" xfId="2" applyFont="1" applyFill="1" applyBorder="1" applyAlignment="1">
      <alignment horizontal="center" vertical="top"/>
    </xf>
    <xf numFmtId="0" fontId="2" fillId="9" borderId="5" xfId="2" applyFont="1" applyFill="1" applyBorder="1" applyAlignment="1">
      <alignment horizontal="center" vertical="top"/>
    </xf>
    <xf numFmtId="0" fontId="7" fillId="4" borderId="5" xfId="2" applyFont="1" applyFill="1" applyBorder="1" applyAlignment="1">
      <alignment horizontal="left" vertical="top"/>
    </xf>
    <xf numFmtId="0" fontId="8" fillId="10" borderId="5" xfId="2" applyFont="1" applyFill="1" applyBorder="1" applyAlignment="1">
      <alignment horizontal="center" vertical="top"/>
    </xf>
    <xf numFmtId="0" fontId="9" fillId="11" borderId="6" xfId="2" applyFont="1" applyFill="1" applyBorder="1"/>
    <xf numFmtId="0" fontId="11" fillId="12" borderId="7" xfId="2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4" fillId="12" borderId="7" xfId="2" applyFont="1" applyFill="1" applyBorder="1"/>
    <xf numFmtId="0" fontId="5" fillId="0" borderId="7" xfId="2" applyFont="1" applyBorder="1" applyAlignment="1">
      <alignment horizontal="left" vertical="top" wrapText="1"/>
    </xf>
    <xf numFmtId="0" fontId="4" fillId="0" borderId="7" xfId="2" applyFont="1" applyBorder="1"/>
    <xf numFmtId="0" fontId="11" fillId="13" borderId="7" xfId="2" applyFont="1" applyFill="1" applyBorder="1" applyAlignment="1">
      <alignment horizontal="center" vertical="center" wrapText="1"/>
    </xf>
    <xf numFmtId="0" fontId="12" fillId="8" borderId="7" xfId="2" applyFont="1" applyFill="1" applyBorder="1" applyAlignment="1">
      <alignment horizontal="left" vertical="top" wrapText="1"/>
    </xf>
    <xf numFmtId="0" fontId="5" fillId="8" borderId="7" xfId="2" applyFont="1" applyFill="1" applyBorder="1" applyAlignment="1">
      <alignment horizontal="left" vertical="top" wrapText="1"/>
    </xf>
    <xf numFmtId="0" fontId="11" fillId="4" borderId="7" xfId="2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top" wrapText="1"/>
    </xf>
    <xf numFmtId="0" fontId="5" fillId="0" borderId="17" xfId="2" applyFont="1" applyBorder="1" applyAlignment="1">
      <alignment horizontal="left" vertical="top" wrapText="1"/>
    </xf>
    <xf numFmtId="0" fontId="4" fillId="0" borderId="19" xfId="2" applyFont="1" applyBorder="1"/>
    <xf numFmtId="0" fontId="5" fillId="8" borderId="12" xfId="2" applyFont="1" applyFill="1" applyBorder="1" applyAlignment="1">
      <alignment horizontal="left" vertical="top"/>
    </xf>
    <xf numFmtId="0" fontId="5" fillId="8" borderId="13" xfId="2" applyFont="1" applyFill="1" applyBorder="1" applyAlignment="1">
      <alignment horizontal="left" vertical="top"/>
    </xf>
    <xf numFmtId="0" fontId="5" fillId="8" borderId="14" xfId="2" applyFont="1" applyFill="1" applyBorder="1" applyAlignment="1">
      <alignment horizontal="left" vertical="top"/>
    </xf>
    <xf numFmtId="0" fontId="11" fillId="17" borderId="11" xfId="2" applyFont="1" applyFill="1" applyBorder="1" applyAlignment="1">
      <alignment horizontal="center"/>
    </xf>
    <xf numFmtId="0" fontId="2" fillId="18" borderId="15" xfId="2" applyFont="1" applyFill="1" applyBorder="1" applyAlignment="1">
      <alignment horizontal="center" vertical="center"/>
    </xf>
    <xf numFmtId="0" fontId="2" fillId="18" borderId="16" xfId="2" applyFont="1" applyFill="1" applyBorder="1" applyAlignment="1">
      <alignment horizontal="center" vertical="center"/>
    </xf>
    <xf numFmtId="0" fontId="3" fillId="19" borderId="15" xfId="2" applyFont="1" applyFill="1" applyBorder="1" applyAlignment="1">
      <alignment horizontal="left" vertical="top" wrapText="1"/>
    </xf>
    <xf numFmtId="0" fontId="3" fillId="19" borderId="16" xfId="2" applyFont="1" applyFill="1" applyBorder="1" applyAlignment="1">
      <alignment horizontal="left" vertical="top" wrapText="1"/>
    </xf>
    <xf numFmtId="0" fontId="11" fillId="20" borderId="10" xfId="2" applyFont="1" applyFill="1" applyBorder="1" applyAlignment="1">
      <alignment horizontal="center" vertical="center"/>
    </xf>
    <xf numFmtId="0" fontId="11" fillId="19" borderId="1" xfId="2" applyFont="1" applyFill="1" applyBorder="1" applyAlignment="1">
      <alignment horizontal="center" vertical="center" wrapText="1"/>
    </xf>
    <xf numFmtId="0" fontId="4" fillId="0" borderId="3" xfId="2" applyFont="1" applyBorder="1"/>
    <xf numFmtId="0" fontId="4" fillId="0" borderId="4" xfId="2" applyFont="1" applyBorder="1"/>
    <xf numFmtId="0" fontId="4" fillId="0" borderId="6" xfId="2" applyFont="1" applyBorder="1"/>
    <xf numFmtId="0" fontId="11" fillId="19" borderId="15" xfId="2" applyFont="1" applyFill="1" applyBorder="1" applyAlignment="1">
      <alignment horizontal="center" vertical="center" wrapText="1"/>
    </xf>
    <xf numFmtId="0" fontId="4" fillId="0" borderId="16" xfId="2" applyFont="1" applyBorder="1"/>
    <xf numFmtId="0" fontId="11" fillId="19" borderId="17" xfId="2" applyFont="1" applyFill="1" applyBorder="1" applyAlignment="1">
      <alignment horizontal="center" vertical="center" wrapText="1"/>
    </xf>
    <xf numFmtId="0" fontId="11" fillId="19" borderId="18" xfId="2" applyFont="1" applyFill="1" applyBorder="1" applyAlignment="1">
      <alignment horizontal="center" vertical="center" wrapText="1"/>
    </xf>
    <xf numFmtId="0" fontId="11" fillId="19" borderId="19" xfId="2" applyFont="1" applyFill="1" applyBorder="1" applyAlignment="1">
      <alignment horizontal="center" vertical="center" wrapText="1"/>
    </xf>
    <xf numFmtId="0" fontId="11" fillId="19" borderId="16" xfId="2" applyFont="1" applyFill="1" applyBorder="1" applyAlignment="1">
      <alignment horizontal="center" vertical="center" wrapText="1"/>
    </xf>
    <xf numFmtId="0" fontId="5" fillId="8" borderId="17" xfId="2" applyFont="1" applyFill="1" applyBorder="1" applyAlignment="1">
      <alignment horizontal="left" vertical="top" wrapText="1"/>
    </xf>
    <xf numFmtId="0" fontId="17" fillId="19" borderId="17" xfId="2" applyFont="1" applyFill="1" applyBorder="1" applyAlignment="1">
      <alignment horizontal="center" vertical="top" wrapText="1"/>
    </xf>
    <xf numFmtId="0" fontId="17" fillId="19" borderId="18" xfId="2" applyFont="1" applyFill="1" applyBorder="1" applyAlignment="1">
      <alignment horizontal="center" vertical="top" wrapText="1"/>
    </xf>
    <xf numFmtId="0" fontId="17" fillId="19" borderId="19" xfId="2" applyFont="1" applyFill="1" applyBorder="1" applyAlignment="1">
      <alignment horizontal="center" vertical="top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 applyProtection="1">
      <alignment horizontal="center" vertical="center" wrapText="1"/>
      <protection locked="0"/>
    </xf>
    <xf numFmtId="1" fontId="34" fillId="0" borderId="0" xfId="0" applyNumberFormat="1" applyFont="1" applyAlignment="1" applyProtection="1">
      <alignment horizontal="center" vertical="center" wrapText="1"/>
      <protection locked="0"/>
    </xf>
    <xf numFmtId="0" fontId="34" fillId="21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center" vertical="center"/>
    </xf>
    <xf numFmtId="3" fontId="34" fillId="0" borderId="0" xfId="0" applyNumberFormat="1" applyFont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center" vertical="center"/>
    </xf>
    <xf numFmtId="0" fontId="34" fillId="0" borderId="21" xfId="4" applyFont="1" applyBorder="1" applyAlignment="1">
      <alignment horizontal="center" vertical="center"/>
    </xf>
    <xf numFmtId="0" fontId="33" fillId="0" borderId="22" xfId="0" applyFont="1" applyBorder="1" applyAlignment="1">
      <alignment vertical="center"/>
    </xf>
    <xf numFmtId="0" fontId="33" fillId="0" borderId="23" xfId="0" applyFont="1" applyBorder="1" applyAlignment="1">
      <alignment horizontal="center" vertical="center" wrapText="1"/>
    </xf>
    <xf numFmtId="0" fontId="33" fillId="22" borderId="23" xfId="0" applyFont="1" applyFill="1" applyBorder="1" applyAlignment="1">
      <alignment horizontal="center" vertical="center" wrapText="1"/>
    </xf>
    <xf numFmtId="0" fontId="33" fillId="22" borderId="23" xfId="0" applyFont="1" applyFill="1" applyBorder="1" applyAlignment="1">
      <alignment horizontal="center" vertical="center" wrapText="1"/>
    </xf>
    <xf numFmtId="0" fontId="33" fillId="22" borderId="23" xfId="0" applyFont="1" applyFill="1" applyBorder="1" applyAlignment="1">
      <alignment vertical="center"/>
    </xf>
    <xf numFmtId="1" fontId="36" fillId="23" borderId="23" xfId="0" applyNumberFormat="1" applyFont="1" applyFill="1" applyBorder="1" applyAlignment="1">
      <alignment horizontal="center" vertical="center" wrapText="1"/>
    </xf>
    <xf numFmtId="0" fontId="33" fillId="22" borderId="23" xfId="0" applyFont="1" applyFill="1" applyBorder="1" applyAlignment="1" applyProtection="1">
      <alignment wrapText="1"/>
      <protection locked="0"/>
    </xf>
    <xf numFmtId="0" fontId="36" fillId="23" borderId="23" xfId="0" applyFont="1" applyFill="1" applyBorder="1" applyAlignment="1">
      <alignment horizontal="center" vertical="center" wrapText="1"/>
    </xf>
    <xf numFmtId="0" fontId="33" fillId="22" borderId="23" xfId="0" applyFont="1" applyFill="1" applyBorder="1" applyAlignment="1" applyProtection="1">
      <alignment vertical="center" wrapText="1"/>
      <protection locked="0"/>
    </xf>
    <xf numFmtId="0" fontId="33" fillId="22" borderId="23" xfId="0" applyFont="1" applyFill="1" applyBorder="1" applyAlignment="1">
      <alignment horizontal="left" vertical="center"/>
    </xf>
    <xf numFmtId="0" fontId="33" fillId="22" borderId="23" xfId="0" applyFont="1" applyFill="1" applyBorder="1"/>
    <xf numFmtId="0" fontId="37" fillId="23" borderId="23" xfId="0" applyFont="1" applyFill="1" applyBorder="1" applyAlignment="1">
      <alignment horizontal="center" vertical="center" wrapText="1"/>
    </xf>
    <xf numFmtId="0" fontId="38" fillId="24" borderId="23" xfId="0" applyFont="1" applyFill="1" applyBorder="1" applyAlignment="1">
      <alignment horizontal="center" vertical="center" wrapText="1"/>
    </xf>
    <xf numFmtId="0" fontId="33" fillId="0" borderId="24" xfId="0" applyFont="1" applyBorder="1"/>
    <xf numFmtId="0" fontId="33" fillId="0" borderId="7" xfId="0" applyFont="1" applyBorder="1"/>
    <xf numFmtId="0" fontId="33" fillId="0" borderId="25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3" fillId="0" borderId="8" xfId="0" applyFont="1" applyBorder="1"/>
    <xf numFmtId="0" fontId="33" fillId="0" borderId="23" xfId="0" applyFont="1" applyBorder="1" applyAlignment="1">
      <alignment horizontal="center" vertical="center" wrapText="1"/>
    </xf>
    <xf numFmtId="0" fontId="34" fillId="25" borderId="23" xfId="0" applyFont="1" applyFill="1" applyBorder="1" applyAlignment="1">
      <alignment horizontal="center" vertical="top" wrapText="1"/>
    </xf>
    <xf numFmtId="0" fontId="34" fillId="24" borderId="23" xfId="0" applyFont="1" applyFill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5" fillId="25" borderId="23" xfId="0" applyFont="1" applyFill="1" applyBorder="1" applyAlignment="1">
      <alignment horizontal="center" vertical="top" wrapText="1"/>
    </xf>
    <xf numFmtId="0" fontId="35" fillId="24" borderId="23" xfId="0" applyFont="1" applyFill="1" applyBorder="1" applyAlignment="1">
      <alignment horizontal="center" vertical="top" wrapText="1"/>
    </xf>
    <xf numFmtId="0" fontId="34" fillId="26" borderId="23" xfId="0" applyFont="1" applyFill="1" applyBorder="1" applyAlignment="1">
      <alignment horizontal="center" vertical="top" wrapText="1"/>
    </xf>
    <xf numFmtId="0" fontId="34" fillId="0" borderId="0" xfId="0" applyFont="1"/>
    <xf numFmtId="0" fontId="34" fillId="17" borderId="7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3" fontId="34" fillId="27" borderId="29" xfId="0" applyNumberFormat="1" applyFont="1" applyFill="1" applyBorder="1" applyAlignment="1">
      <alignment horizontal="left" vertical="top" wrapText="1"/>
    </xf>
    <xf numFmtId="0" fontId="34" fillId="27" borderId="29" xfId="0" applyFont="1" applyFill="1" applyBorder="1" applyAlignment="1">
      <alignment horizontal="left" vertical="top" wrapText="1"/>
    </xf>
    <xf numFmtId="0" fontId="35" fillId="0" borderId="0" xfId="0" applyFont="1" applyAlignment="1">
      <alignment horizontal="center" vertical="top"/>
    </xf>
    <xf numFmtId="1" fontId="34" fillId="27" borderId="22" xfId="0" applyNumberFormat="1" applyFont="1" applyFill="1" applyBorder="1" applyAlignment="1">
      <alignment horizontal="left" vertical="top" wrapText="1"/>
    </xf>
    <xf numFmtId="0" fontId="33" fillId="0" borderId="0" xfId="0" applyFont="1"/>
    <xf numFmtId="3" fontId="34" fillId="25" borderId="23" xfId="0" applyNumberFormat="1" applyFont="1" applyFill="1" applyBorder="1" applyAlignment="1">
      <alignment horizontal="center" vertical="top" wrapText="1"/>
    </xf>
    <xf numFmtId="3" fontId="34" fillId="25" borderId="23" xfId="0" applyNumberFormat="1" applyFont="1" applyFill="1" applyBorder="1" applyAlignment="1">
      <alignment horizontal="left" vertical="center" wrapText="1"/>
    </xf>
    <xf numFmtId="3" fontId="34" fillId="25" borderId="23" xfId="0" applyNumberFormat="1" applyFont="1" applyFill="1" applyBorder="1" applyAlignment="1">
      <alignment horizontal="center" vertical="center" wrapText="1"/>
    </xf>
    <xf numFmtId="3" fontId="34" fillId="24" borderId="23" xfId="0" applyNumberFormat="1" applyFont="1" applyFill="1" applyBorder="1" applyAlignment="1">
      <alignment horizontal="center" vertical="center" wrapText="1"/>
    </xf>
    <xf numFmtId="3" fontId="34" fillId="23" borderId="23" xfId="0" applyNumberFormat="1" applyFont="1" applyFill="1" applyBorder="1" applyAlignment="1">
      <alignment horizontal="center" vertical="center" wrapText="1"/>
    </xf>
    <xf numFmtId="3" fontId="34" fillId="26" borderId="23" xfId="0" applyNumberFormat="1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4" fillId="17" borderId="7" xfId="0" applyNumberFormat="1" applyFont="1" applyFill="1" applyBorder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3" fontId="34" fillId="28" borderId="30" xfId="0" applyNumberFormat="1" applyFont="1" applyFill="1" applyBorder="1" applyAlignment="1">
      <alignment horizontal="left" vertical="center"/>
    </xf>
    <xf numFmtId="0" fontId="34" fillId="17" borderId="31" xfId="0" applyFont="1" applyFill="1" applyBorder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3" fontId="34" fillId="29" borderId="0" xfId="0" applyNumberFormat="1" applyFont="1" applyFill="1" applyAlignment="1">
      <alignment horizontal="center" vertical="center"/>
    </xf>
    <xf numFmtId="3" fontId="34" fillId="0" borderId="23" xfId="0" applyNumberFormat="1" applyFont="1" applyBorder="1" applyAlignment="1">
      <alignment horizontal="center" vertical="center" wrapText="1"/>
    </xf>
    <xf numFmtId="3" fontId="35" fillId="25" borderId="23" xfId="0" applyNumberFormat="1" applyFont="1" applyFill="1" applyBorder="1" applyAlignment="1">
      <alignment horizontal="center" vertical="center" wrapText="1"/>
    </xf>
    <xf numFmtId="3" fontId="34" fillId="30" borderId="30" xfId="0" applyNumberFormat="1" applyFont="1" applyFill="1" applyBorder="1" applyAlignment="1">
      <alignment horizontal="left" vertical="center"/>
    </xf>
    <xf numFmtId="0" fontId="34" fillId="17" borderId="32" xfId="0" applyFont="1" applyFill="1" applyBorder="1" applyAlignment="1">
      <alignment horizontal="center" vertical="center"/>
    </xf>
    <xf numFmtId="0" fontId="37" fillId="0" borderId="23" xfId="0" applyFont="1" applyBorder="1" applyAlignment="1">
      <alignment horizontal="center" vertical="center" wrapText="1"/>
    </xf>
    <xf numFmtId="0" fontId="38" fillId="31" borderId="23" xfId="0" applyFont="1" applyFill="1" applyBorder="1" applyAlignment="1">
      <alignment horizontal="left" vertical="center" wrapText="1"/>
    </xf>
    <xf numFmtId="2" fontId="37" fillId="31" borderId="2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2" fontId="37" fillId="24" borderId="7" xfId="0" applyNumberFormat="1" applyFont="1" applyFill="1" applyBorder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3" fontId="35" fillId="31" borderId="30" xfId="0" applyNumberFormat="1" applyFont="1" applyFill="1" applyBorder="1" applyAlignment="1">
      <alignment horizontal="left" vertical="center"/>
    </xf>
    <xf numFmtId="0" fontId="34" fillId="32" borderId="0" xfId="0" applyFont="1" applyFill="1" applyAlignment="1">
      <alignment vertical="center"/>
    </xf>
    <xf numFmtId="0" fontId="39" fillId="0" borderId="23" xfId="0" applyFont="1" applyBorder="1" applyAlignment="1">
      <alignment horizontal="center" vertical="top" wrapText="1"/>
    </xf>
    <xf numFmtId="0" fontId="39" fillId="20" borderId="23" xfId="0" applyFont="1" applyFill="1" applyBorder="1" applyAlignment="1">
      <alignment horizontal="left" vertical="center" wrapText="1"/>
    </xf>
    <xf numFmtId="3" fontId="39" fillId="20" borderId="23" xfId="0" applyNumberFormat="1" applyFont="1" applyFill="1" applyBorder="1" applyAlignment="1">
      <alignment horizontal="center" vertical="center" wrapText="1"/>
    </xf>
    <xf numFmtId="3" fontId="39" fillId="24" borderId="23" xfId="0" applyNumberFormat="1" applyFont="1" applyFill="1" applyBorder="1" applyAlignment="1">
      <alignment horizontal="center" vertical="center" wrapText="1"/>
    </xf>
    <xf numFmtId="3" fontId="39" fillId="23" borderId="23" xfId="0" applyNumberFormat="1" applyFont="1" applyFill="1" applyBorder="1" applyAlignment="1">
      <alignment horizontal="center" vertical="center" wrapText="1"/>
    </xf>
    <xf numFmtId="3" fontId="34" fillId="20" borderId="23" xfId="0" applyNumberFormat="1" applyFont="1" applyFill="1" applyBorder="1" applyAlignment="1">
      <alignment horizontal="center" vertical="center" wrapText="1"/>
    </xf>
    <xf numFmtId="3" fontId="34" fillId="33" borderId="30" xfId="0" applyNumberFormat="1" applyFont="1" applyFill="1" applyBorder="1" applyAlignment="1">
      <alignment horizontal="left" vertical="center"/>
    </xf>
    <xf numFmtId="0" fontId="35" fillId="0" borderId="23" xfId="0" applyFont="1" applyBorder="1" applyAlignment="1">
      <alignment horizontal="center" vertical="top" wrapText="1"/>
    </xf>
    <xf numFmtId="3" fontId="34" fillId="25" borderId="23" xfId="0" applyNumberFormat="1" applyFont="1" applyFill="1" applyBorder="1" applyAlignment="1">
      <alignment horizontal="left" vertical="top" wrapText="1"/>
    </xf>
    <xf numFmtId="1" fontId="34" fillId="17" borderId="30" xfId="0" applyNumberFormat="1" applyFont="1" applyFill="1" applyBorder="1" applyAlignment="1">
      <alignment horizontal="left" vertical="center"/>
    </xf>
    <xf numFmtId="3" fontId="35" fillId="0" borderId="23" xfId="0" applyNumberFormat="1" applyFont="1" applyBorder="1" applyAlignment="1">
      <alignment horizontal="center" vertical="center" wrapText="1"/>
    </xf>
    <xf numFmtId="1" fontId="35" fillId="29" borderId="30" xfId="0" applyNumberFormat="1" applyFont="1" applyFill="1" applyBorder="1" applyAlignment="1">
      <alignment horizontal="left" vertical="center"/>
    </xf>
    <xf numFmtId="3" fontId="35" fillId="0" borderId="23" xfId="0" applyNumberFormat="1" applyFont="1" applyBorder="1" applyAlignment="1">
      <alignment horizontal="center" vertical="top" wrapText="1"/>
    </xf>
    <xf numFmtId="3" fontId="34" fillId="0" borderId="23" xfId="0" applyNumberFormat="1" applyFont="1" applyBorder="1" applyAlignment="1">
      <alignment horizontal="left" vertical="center" wrapText="1"/>
    </xf>
    <xf numFmtId="3" fontId="34" fillId="21" borderId="0" xfId="0" applyNumberFormat="1" applyFont="1" applyFill="1"/>
    <xf numFmtId="1" fontId="34" fillId="0" borderId="33" xfId="1" applyNumberFormat="1" applyFont="1" applyFill="1" applyBorder="1" applyAlignment="1">
      <alignment horizontal="center" vertical="center"/>
    </xf>
    <xf numFmtId="3" fontId="34" fillId="0" borderId="33" xfId="0" applyNumberFormat="1" applyFont="1" applyBorder="1" applyAlignment="1">
      <alignment horizontal="center" vertical="center"/>
    </xf>
    <xf numFmtId="2" fontId="34" fillId="0" borderId="33" xfId="1" applyNumberFormat="1" applyFont="1" applyFill="1" applyBorder="1" applyAlignment="1">
      <alignment horizontal="center" vertical="center"/>
    </xf>
    <xf numFmtId="3" fontId="34" fillId="0" borderId="34" xfId="0" applyNumberFormat="1" applyFont="1" applyBorder="1" applyAlignment="1">
      <alignment horizontal="center" vertical="center"/>
    </xf>
    <xf numFmtId="3" fontId="34" fillId="34" borderId="0" xfId="0" applyNumberFormat="1" applyFont="1" applyFill="1"/>
    <xf numFmtId="3" fontId="34" fillId="0" borderId="35" xfId="0" applyNumberFormat="1" applyFont="1" applyBorder="1" applyAlignment="1">
      <alignment horizontal="left" vertical="center"/>
    </xf>
    <xf numFmtId="3" fontId="34" fillId="0" borderId="36" xfId="0" applyNumberFormat="1" applyFont="1" applyBorder="1" applyAlignment="1">
      <alignment horizontal="left" vertical="center"/>
    </xf>
    <xf numFmtId="3" fontId="34" fillId="0" borderId="37" xfId="0" applyNumberFormat="1" applyFont="1" applyBorder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3" fontId="34" fillId="0" borderId="38" xfId="0" applyNumberFormat="1" applyFont="1" applyBorder="1" applyAlignment="1">
      <alignment horizontal="left" vertical="center"/>
    </xf>
    <xf numFmtId="0" fontId="34" fillId="17" borderId="39" xfId="0" applyFont="1" applyFill="1" applyBorder="1" applyAlignment="1">
      <alignment horizontal="center" vertical="center"/>
    </xf>
    <xf numFmtId="3" fontId="34" fillId="0" borderId="40" xfId="0" applyNumberFormat="1" applyFont="1" applyBorder="1" applyAlignment="1">
      <alignment horizontal="center" vertical="center"/>
    </xf>
    <xf numFmtId="3" fontId="34" fillId="0" borderId="41" xfId="0" applyNumberFormat="1" applyFont="1" applyBorder="1" applyAlignment="1">
      <alignment horizontal="center" vertical="center"/>
    </xf>
    <xf numFmtId="1" fontId="34" fillId="0" borderId="0" xfId="0" applyNumberFormat="1" applyFont="1" applyAlignment="1">
      <alignment horizontal="left" vertical="center"/>
    </xf>
    <xf numFmtId="3" fontId="34" fillId="0" borderId="23" xfId="0" applyNumberFormat="1" applyFont="1" applyBorder="1" applyAlignment="1">
      <alignment horizontal="center" vertical="top" wrapText="1"/>
    </xf>
    <xf numFmtId="0" fontId="33" fillId="0" borderId="0" xfId="0" applyFont="1" applyAlignment="1">
      <alignment vertical="center"/>
    </xf>
    <xf numFmtId="0" fontId="33" fillId="0" borderId="42" xfId="0" applyFont="1" applyBorder="1" applyAlignment="1">
      <alignment vertical="center"/>
    </xf>
    <xf numFmtId="3" fontId="34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" fontId="34" fillId="25" borderId="23" xfId="0" applyNumberFormat="1" applyFont="1" applyFill="1" applyBorder="1" applyAlignment="1">
      <alignment horizontal="center" vertical="top" wrapText="1"/>
    </xf>
    <xf numFmtId="1" fontId="34" fillId="25" borderId="23" xfId="0" applyNumberFormat="1" applyFont="1" applyFill="1" applyBorder="1" applyAlignment="1">
      <alignment horizontal="left" vertical="center" wrapText="1"/>
    </xf>
    <xf numFmtId="1" fontId="34" fillId="0" borderId="0" xfId="0" applyNumberFormat="1" applyFont="1"/>
    <xf numFmtId="0" fontId="34" fillId="31" borderId="43" xfId="0" applyFont="1" applyFill="1" applyBorder="1" applyAlignment="1">
      <alignment horizontal="center" vertical="center"/>
    </xf>
    <xf numFmtId="0" fontId="34" fillId="31" borderId="29" xfId="0" applyFont="1" applyFill="1" applyBorder="1" applyAlignment="1">
      <alignment horizontal="center" vertical="center"/>
    </xf>
    <xf numFmtId="3" fontId="35" fillId="27" borderId="29" xfId="0" applyNumberFormat="1" applyFont="1" applyFill="1" applyBorder="1" applyAlignment="1">
      <alignment horizontal="center" vertical="top" wrapText="1"/>
    </xf>
    <xf numFmtId="0" fontId="34" fillId="0" borderId="44" xfId="0" applyFont="1" applyBorder="1"/>
    <xf numFmtId="2" fontId="37" fillId="20" borderId="7" xfId="0" applyNumberFormat="1" applyFont="1" applyFill="1" applyBorder="1" applyAlignment="1">
      <alignment horizontal="center" vertical="center" wrapText="1"/>
    </xf>
    <xf numFmtId="0" fontId="34" fillId="35" borderId="0" xfId="0" applyFont="1" applyFill="1" applyAlignment="1">
      <alignment horizontal="center" vertical="center"/>
    </xf>
    <xf numFmtId="3" fontId="34" fillId="28" borderId="0" xfId="0" applyNumberFormat="1" applyFont="1" applyFill="1" applyAlignment="1">
      <alignment horizontal="center" vertical="center"/>
    </xf>
    <xf numFmtId="3" fontId="35" fillId="28" borderId="0" xfId="0" applyNumberFormat="1" applyFont="1" applyFill="1" applyAlignment="1">
      <alignment horizontal="center" vertical="center"/>
    </xf>
    <xf numFmtId="3" fontId="34" fillId="28" borderId="45" xfId="0" applyNumberFormat="1" applyFont="1" applyFill="1" applyBorder="1" applyAlignment="1">
      <alignment horizontal="center" vertical="center"/>
    </xf>
    <xf numFmtId="3" fontId="34" fillId="0" borderId="44" xfId="0" applyNumberFormat="1" applyFont="1" applyBorder="1" applyAlignment="1">
      <alignment horizontal="center" vertical="center"/>
    </xf>
    <xf numFmtId="0" fontId="34" fillId="35" borderId="31" xfId="0" applyFont="1" applyFill="1" applyBorder="1" applyAlignment="1">
      <alignment horizontal="center" vertical="center"/>
    </xf>
    <xf numFmtId="3" fontId="34" fillId="30" borderId="0" xfId="0" applyNumberFormat="1" applyFont="1" applyFill="1" applyAlignment="1">
      <alignment horizontal="center" vertical="center"/>
    </xf>
    <xf numFmtId="3" fontId="35" fillId="30" borderId="0" xfId="0" applyNumberFormat="1" applyFont="1" applyFill="1" applyAlignment="1">
      <alignment horizontal="center" vertical="center"/>
    </xf>
    <xf numFmtId="3" fontId="34" fillId="30" borderId="45" xfId="0" applyNumberFormat="1" applyFont="1" applyFill="1" applyBorder="1" applyAlignment="1">
      <alignment horizontal="center" vertical="center"/>
    </xf>
    <xf numFmtId="3" fontId="34" fillId="31" borderId="30" xfId="0" applyNumberFormat="1" applyFont="1" applyFill="1" applyBorder="1" applyAlignment="1">
      <alignment horizontal="left" vertical="center"/>
    </xf>
    <xf numFmtId="0" fontId="34" fillId="35" borderId="32" xfId="0" applyFont="1" applyFill="1" applyBorder="1" applyAlignment="1">
      <alignment horizontal="center" vertical="center"/>
    </xf>
    <xf numFmtId="3" fontId="34" fillId="34" borderId="0" xfId="0" applyNumberFormat="1" applyFont="1" applyFill="1" applyAlignment="1">
      <alignment horizontal="center" vertical="center"/>
    </xf>
    <xf numFmtId="3" fontId="34" fillId="34" borderId="45" xfId="0" applyNumberFormat="1" applyFont="1" applyFill="1" applyBorder="1" applyAlignment="1">
      <alignment horizontal="center" vertical="center"/>
    </xf>
    <xf numFmtId="4" fontId="37" fillId="31" borderId="23" xfId="0" applyNumberFormat="1" applyFont="1" applyFill="1" applyBorder="1" applyAlignment="1">
      <alignment horizontal="center" vertical="center" wrapText="1"/>
    </xf>
    <xf numFmtId="4" fontId="37" fillId="20" borderId="7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center" vertical="center" wrapText="1"/>
    </xf>
    <xf numFmtId="3" fontId="34" fillId="33" borderId="0" xfId="0" applyNumberFormat="1" applyFont="1" applyFill="1" applyAlignment="1">
      <alignment horizontal="center" vertical="center"/>
    </xf>
    <xf numFmtId="3" fontId="34" fillId="33" borderId="45" xfId="0" applyNumberFormat="1" applyFont="1" applyFill="1" applyBorder="1" applyAlignment="1">
      <alignment horizontal="center" vertical="center"/>
    </xf>
    <xf numFmtId="3" fontId="35" fillId="24" borderId="23" xfId="0" applyNumberFormat="1" applyFont="1" applyFill="1" applyBorder="1" applyAlignment="1">
      <alignment horizontal="center" vertical="center" wrapText="1"/>
    </xf>
    <xf numFmtId="3" fontId="34" fillId="17" borderId="0" xfId="0" applyNumberFormat="1" applyFont="1" applyFill="1" applyAlignment="1">
      <alignment horizontal="center" vertical="center"/>
    </xf>
    <xf numFmtId="3" fontId="34" fillId="17" borderId="45" xfId="0" applyNumberFormat="1" applyFont="1" applyFill="1" applyBorder="1" applyAlignment="1">
      <alignment horizontal="center" vertical="center"/>
    </xf>
    <xf numFmtId="2" fontId="37" fillId="34" borderId="23" xfId="0" applyNumberFormat="1" applyFont="1" applyFill="1" applyBorder="1" applyAlignment="1">
      <alignment horizontal="center" vertical="center" wrapText="1"/>
    </xf>
    <xf numFmtId="1" fontId="34" fillId="29" borderId="30" xfId="0" applyNumberFormat="1" applyFont="1" applyFill="1" applyBorder="1" applyAlignment="1">
      <alignment horizontal="left" vertical="center"/>
    </xf>
    <xf numFmtId="3" fontId="34" fillId="29" borderId="45" xfId="0" applyNumberFormat="1" applyFont="1" applyFill="1" applyBorder="1" applyAlignment="1">
      <alignment horizontal="center" vertical="center"/>
    </xf>
    <xf numFmtId="0" fontId="34" fillId="36" borderId="23" xfId="0" applyFont="1" applyFill="1" applyBorder="1" applyAlignment="1">
      <alignment horizontal="left" vertical="center" wrapText="1"/>
    </xf>
    <xf numFmtId="3" fontId="34" fillId="37" borderId="23" xfId="0" applyNumberFormat="1" applyFont="1" applyFill="1" applyBorder="1" applyAlignment="1">
      <alignment horizontal="center" vertical="center" wrapText="1"/>
    </xf>
    <xf numFmtId="3" fontId="34" fillId="38" borderId="30" xfId="0" applyNumberFormat="1" applyFont="1" applyFill="1" applyBorder="1" applyAlignment="1">
      <alignment horizontal="center" vertical="center"/>
    </xf>
    <xf numFmtId="4" fontId="34" fillId="38" borderId="0" xfId="0" applyNumberFormat="1" applyFont="1" applyFill="1" applyAlignment="1">
      <alignment horizontal="center" vertical="center"/>
    </xf>
    <xf numFmtId="4" fontId="34" fillId="38" borderId="45" xfId="0" applyNumberFormat="1" applyFont="1" applyFill="1" applyBorder="1" applyAlignment="1">
      <alignment horizontal="center" vertical="center"/>
    </xf>
    <xf numFmtId="0" fontId="34" fillId="17" borderId="23" xfId="0" applyFont="1" applyFill="1" applyBorder="1" applyAlignment="1">
      <alignment horizontal="left" vertical="center"/>
    </xf>
    <xf numFmtId="3" fontId="34" fillId="17" borderId="23" xfId="0" applyNumberFormat="1" applyFont="1" applyFill="1" applyBorder="1" applyAlignment="1">
      <alignment horizontal="center" vertical="center" wrapText="1"/>
    </xf>
    <xf numFmtId="2" fontId="34" fillId="38" borderId="0" xfId="1" applyNumberFormat="1" applyFont="1" applyFill="1" applyBorder="1" applyAlignment="1">
      <alignment horizontal="center" vertical="center"/>
    </xf>
    <xf numFmtId="2" fontId="34" fillId="38" borderId="45" xfId="1" applyNumberFormat="1" applyFont="1" applyFill="1" applyBorder="1" applyAlignment="1">
      <alignment horizontal="center" vertical="center"/>
    </xf>
    <xf numFmtId="0" fontId="34" fillId="39" borderId="23" xfId="0" applyFont="1" applyFill="1" applyBorder="1" applyAlignment="1">
      <alignment horizontal="left" vertical="center" wrapText="1"/>
    </xf>
    <xf numFmtId="3" fontId="34" fillId="0" borderId="30" xfId="0" applyNumberFormat="1" applyFont="1" applyBorder="1" applyAlignment="1">
      <alignment horizontal="center" vertical="center"/>
    </xf>
    <xf numFmtId="2" fontId="34" fillId="0" borderId="0" xfId="1" applyNumberFormat="1" applyFont="1" applyFill="1" applyBorder="1" applyAlignment="1">
      <alignment horizontal="center" vertical="center"/>
    </xf>
    <xf numFmtId="2" fontId="35" fillId="0" borderId="0" xfId="1" applyNumberFormat="1" applyFont="1" applyFill="1" applyBorder="1" applyAlignment="1">
      <alignment horizontal="center" vertical="center"/>
    </xf>
    <xf numFmtId="2" fontId="35" fillId="0" borderId="33" xfId="1" applyNumberFormat="1" applyFont="1" applyFill="1" applyBorder="1" applyAlignment="1">
      <alignment horizontal="center" vertical="center"/>
    </xf>
    <xf numFmtId="0" fontId="34" fillId="35" borderId="39" xfId="0" applyFont="1" applyFill="1" applyBorder="1" applyAlignment="1">
      <alignment horizontal="center" vertical="center"/>
    </xf>
    <xf numFmtId="2" fontId="34" fillId="0" borderId="40" xfId="1" applyNumberFormat="1" applyFont="1" applyFill="1" applyBorder="1" applyAlignment="1">
      <alignment horizontal="center" vertical="center"/>
    </xf>
    <xf numFmtId="2" fontId="35" fillId="0" borderId="40" xfId="1" applyNumberFormat="1" applyFont="1" applyFill="1" applyBorder="1" applyAlignment="1">
      <alignment horizontal="center" vertical="center"/>
    </xf>
    <xf numFmtId="0" fontId="37" fillId="27" borderId="0" xfId="0" applyFont="1" applyFill="1" applyAlignment="1">
      <alignment horizontal="center" vertical="center"/>
    </xf>
    <xf numFmtId="3" fontId="34" fillId="0" borderId="30" xfId="0" applyNumberFormat="1" applyFont="1" applyBorder="1" applyAlignment="1">
      <alignment horizontal="left" vertical="center"/>
    </xf>
    <xf numFmtId="2" fontId="34" fillId="0" borderId="45" xfId="1" applyNumberFormat="1" applyFont="1" applyFill="1" applyBorder="1" applyAlignment="1">
      <alignment horizontal="center" vertical="center"/>
    </xf>
    <xf numFmtId="0" fontId="34" fillId="40" borderId="31" xfId="0" applyFont="1" applyFill="1" applyBorder="1" applyAlignment="1">
      <alignment horizontal="center" vertical="center"/>
    </xf>
    <xf numFmtId="2" fontId="34" fillId="0" borderId="23" xfId="0" applyNumberFormat="1" applyFont="1" applyBorder="1" applyAlignment="1">
      <alignment horizontal="center" vertical="center"/>
    </xf>
    <xf numFmtId="0" fontId="34" fillId="40" borderId="32" xfId="0" applyFont="1" applyFill="1" applyBorder="1" applyAlignment="1">
      <alignment horizontal="center" vertical="center"/>
    </xf>
    <xf numFmtId="188" fontId="34" fillId="34" borderId="0" xfId="1" applyNumberFormat="1" applyFont="1" applyFill="1" applyBorder="1" applyAlignment="1">
      <alignment horizontal="center" vertical="center"/>
    </xf>
    <xf numFmtId="43" fontId="34" fillId="34" borderId="0" xfId="1" applyFont="1" applyFill="1" applyBorder="1" applyAlignment="1">
      <alignment horizontal="center" vertical="center"/>
    </xf>
    <xf numFmtId="43" fontId="35" fillId="34" borderId="0" xfId="1" applyFont="1" applyFill="1" applyBorder="1" applyAlignment="1">
      <alignment horizontal="center" vertical="center"/>
    </xf>
    <xf numFmtId="43" fontId="34" fillId="34" borderId="45" xfId="1" applyFont="1" applyFill="1" applyBorder="1" applyAlignment="1">
      <alignment horizontal="center" vertical="center"/>
    </xf>
    <xf numFmtId="188" fontId="34" fillId="33" borderId="0" xfId="1" applyNumberFormat="1" applyFont="1" applyFill="1" applyBorder="1" applyAlignment="1">
      <alignment horizontal="center" vertical="center"/>
    </xf>
    <xf numFmtId="3" fontId="35" fillId="33" borderId="0" xfId="0" applyNumberFormat="1" applyFont="1" applyFill="1" applyAlignment="1">
      <alignment horizontal="center" vertical="center"/>
    </xf>
    <xf numFmtId="3" fontId="34" fillId="0" borderId="23" xfId="0" applyNumberFormat="1" applyFont="1" applyBorder="1" applyAlignment="1">
      <alignment horizontal="center" vertical="center"/>
    </xf>
    <xf numFmtId="3" fontId="35" fillId="17" borderId="23" xfId="0" applyNumberFormat="1" applyFont="1" applyFill="1" applyBorder="1" applyAlignment="1">
      <alignment horizontal="left" vertical="center" wrapText="1"/>
    </xf>
    <xf numFmtId="3" fontId="34" fillId="41" borderId="23" xfId="0" applyNumberFormat="1" applyFont="1" applyFill="1" applyBorder="1" applyAlignment="1">
      <alignment horizontal="center" vertical="center" wrapText="1"/>
    </xf>
    <xf numFmtId="188" fontId="34" fillId="17" borderId="0" xfId="1" applyNumberFormat="1" applyFont="1" applyFill="1" applyBorder="1" applyAlignment="1">
      <alignment horizontal="center" vertical="center"/>
    </xf>
    <xf numFmtId="3" fontId="35" fillId="17" borderId="0" xfId="0" applyNumberFormat="1" applyFont="1" applyFill="1" applyAlignment="1">
      <alignment horizontal="center" vertical="center"/>
    </xf>
    <xf numFmtId="188" fontId="35" fillId="29" borderId="0" xfId="1" applyNumberFormat="1" applyFont="1" applyFill="1" applyBorder="1" applyAlignment="1">
      <alignment horizontal="center" vertical="center"/>
    </xf>
    <xf numFmtId="3" fontId="35" fillId="29" borderId="0" xfId="0" applyNumberFormat="1" applyFont="1" applyFill="1" applyAlignment="1">
      <alignment horizontal="center" vertical="center"/>
    </xf>
    <xf numFmtId="3" fontId="34" fillId="17" borderId="23" xfId="0" applyNumberFormat="1" applyFont="1" applyFill="1" applyBorder="1" applyAlignment="1">
      <alignment horizontal="left" vertical="center" wrapText="1"/>
    </xf>
    <xf numFmtId="189" fontId="34" fillId="38" borderId="0" xfId="1" applyNumberFormat="1" applyFont="1" applyFill="1" applyBorder="1" applyAlignment="1">
      <alignment horizontal="center" vertical="center"/>
    </xf>
    <xf numFmtId="189" fontId="35" fillId="38" borderId="0" xfId="1" applyNumberFormat="1" applyFont="1" applyFill="1" applyBorder="1" applyAlignment="1">
      <alignment horizontal="center" vertical="center"/>
    </xf>
    <xf numFmtId="189" fontId="34" fillId="38" borderId="45" xfId="1" applyNumberFormat="1" applyFont="1" applyFill="1" applyBorder="1" applyAlignment="1">
      <alignment horizontal="center" vertical="center"/>
    </xf>
    <xf numFmtId="0" fontId="34" fillId="17" borderId="23" xfId="0" applyFont="1" applyFill="1" applyBorder="1" applyAlignment="1">
      <alignment horizontal="left" vertical="center" wrapText="1"/>
    </xf>
    <xf numFmtId="0" fontId="34" fillId="24" borderId="23" xfId="0" applyFont="1" applyFill="1" applyBorder="1" applyAlignment="1">
      <alignment horizontal="left" vertical="center" wrapText="1"/>
    </xf>
    <xf numFmtId="189" fontId="34" fillId="0" borderId="0" xfId="1" applyNumberFormat="1" applyFont="1" applyFill="1" applyBorder="1" applyAlignment="1">
      <alignment horizontal="center" vertical="center"/>
    </xf>
    <xf numFmtId="189" fontId="35" fillId="0" borderId="0" xfId="1" applyNumberFormat="1" applyFont="1" applyFill="1" applyBorder="1" applyAlignment="1">
      <alignment horizontal="center" vertical="center"/>
    </xf>
    <xf numFmtId="3" fontId="34" fillId="42" borderId="23" xfId="0" applyNumberFormat="1" applyFont="1" applyFill="1" applyBorder="1" applyAlignment="1">
      <alignment horizontal="left" vertical="center" wrapText="1"/>
    </xf>
    <xf numFmtId="3" fontId="34" fillId="28" borderId="7" xfId="0" applyNumberFormat="1" applyFont="1" applyFill="1" applyBorder="1" applyAlignment="1">
      <alignment horizontal="center" vertical="center" wrapText="1"/>
    </xf>
    <xf numFmtId="3" fontId="34" fillId="28" borderId="7" xfId="0" applyNumberFormat="1" applyFont="1" applyFill="1" applyBorder="1" applyAlignment="1">
      <alignment horizontal="center" vertical="center"/>
    </xf>
    <xf numFmtId="0" fontId="34" fillId="43" borderId="23" xfId="0" applyFont="1" applyFill="1" applyBorder="1" applyAlignment="1">
      <alignment horizontal="left" vertical="top" wrapText="1"/>
    </xf>
    <xf numFmtId="3" fontId="34" fillId="38" borderId="23" xfId="0" applyNumberFormat="1" applyFont="1" applyFill="1" applyBorder="1" applyAlignment="1">
      <alignment horizontal="center" vertical="center" wrapText="1"/>
    </xf>
    <xf numFmtId="189" fontId="34" fillId="0" borderId="33" xfId="1" applyNumberFormat="1" applyFont="1" applyFill="1" applyBorder="1" applyAlignment="1">
      <alignment horizontal="center" vertical="center"/>
    </xf>
    <xf numFmtId="189" fontId="35" fillId="0" borderId="33" xfId="1" applyNumberFormat="1" applyFont="1" applyFill="1" applyBorder="1" applyAlignment="1">
      <alignment horizontal="center" vertical="center"/>
    </xf>
    <xf numFmtId="189" fontId="34" fillId="0" borderId="34" xfId="1" applyNumberFormat="1" applyFont="1" applyFill="1" applyBorder="1" applyAlignment="1">
      <alignment horizontal="center" vertical="center"/>
    </xf>
    <xf numFmtId="189" fontId="34" fillId="0" borderId="37" xfId="1" applyNumberFormat="1" applyFont="1" applyFill="1" applyBorder="1" applyAlignment="1">
      <alignment horizontal="center" vertical="center"/>
    </xf>
    <xf numFmtId="0" fontId="34" fillId="40" borderId="39" xfId="0" applyFont="1" applyFill="1" applyBorder="1" applyAlignment="1">
      <alignment horizontal="center" vertical="center"/>
    </xf>
    <xf numFmtId="189" fontId="34" fillId="0" borderId="40" xfId="1" applyNumberFormat="1" applyFont="1" applyFill="1" applyBorder="1" applyAlignment="1">
      <alignment horizontal="center" vertical="center"/>
    </xf>
    <xf numFmtId="189" fontId="35" fillId="0" borderId="40" xfId="1" applyNumberFormat="1" applyFont="1" applyFill="1" applyBorder="1" applyAlignment="1">
      <alignment horizontal="center" vertical="center"/>
    </xf>
    <xf numFmtId="189" fontId="34" fillId="0" borderId="41" xfId="1" applyNumberFormat="1" applyFont="1" applyFill="1" applyBorder="1" applyAlignment="1">
      <alignment horizontal="center" vertical="center"/>
    </xf>
    <xf numFmtId="0" fontId="34" fillId="43" borderId="23" xfId="0" applyFont="1" applyFill="1" applyBorder="1" applyAlignment="1">
      <alignment horizontal="left" vertical="center" wrapText="1"/>
    </xf>
    <xf numFmtId="0" fontId="34" fillId="42" borderId="23" xfId="0" applyFont="1" applyFill="1" applyBorder="1" applyAlignment="1">
      <alignment horizontal="left" vertical="top" wrapText="1"/>
    </xf>
    <xf numFmtId="3" fontId="35" fillId="0" borderId="30" xfId="0" applyNumberFormat="1" applyFont="1" applyBorder="1" applyAlignment="1">
      <alignment horizontal="left" vertical="center"/>
    </xf>
    <xf numFmtId="189" fontId="34" fillId="0" borderId="45" xfId="1" applyNumberFormat="1" applyFont="1" applyFill="1" applyBorder="1" applyAlignment="1">
      <alignment horizontal="center" vertical="center"/>
    </xf>
    <xf numFmtId="0" fontId="34" fillId="29" borderId="31" xfId="0" applyFont="1" applyFill="1" applyBorder="1" applyAlignment="1">
      <alignment horizontal="center" vertical="center"/>
    </xf>
    <xf numFmtId="0" fontId="34" fillId="28" borderId="0" xfId="0" applyFont="1" applyFill="1" applyAlignment="1">
      <alignment horizontal="center" vertical="center"/>
    </xf>
    <xf numFmtId="0" fontId="35" fillId="28" borderId="0" xfId="0" applyFont="1" applyFill="1" applyAlignment="1">
      <alignment horizontal="center" vertical="center"/>
    </xf>
    <xf numFmtId="0" fontId="34" fillId="28" borderId="45" xfId="0" applyFont="1" applyFill="1" applyBorder="1" applyAlignment="1">
      <alignment horizontal="center" vertical="center"/>
    </xf>
    <xf numFmtId="0" fontId="34" fillId="29" borderId="32" xfId="0" applyFont="1" applyFill="1" applyBorder="1" applyAlignment="1">
      <alignment horizontal="center" vertical="center"/>
    </xf>
    <xf numFmtId="0" fontId="34" fillId="30" borderId="0" xfId="0" applyFont="1" applyFill="1" applyAlignment="1">
      <alignment horizontal="center" vertical="center"/>
    </xf>
    <xf numFmtId="0" fontId="35" fillId="30" borderId="0" xfId="0" applyFont="1" applyFill="1" applyAlignment="1">
      <alignment horizontal="center" vertical="center"/>
    </xf>
    <xf numFmtId="0" fontId="34" fillId="30" borderId="45" xfId="0" applyFont="1" applyFill="1" applyBorder="1" applyAlignment="1">
      <alignment horizontal="center" vertical="center"/>
    </xf>
    <xf numFmtId="188" fontId="35" fillId="34" borderId="0" xfId="1" applyNumberFormat="1" applyFont="1" applyFill="1" applyBorder="1" applyAlignment="1">
      <alignment horizontal="center" vertical="center"/>
    </xf>
    <xf numFmtId="188" fontId="34" fillId="34" borderId="45" xfId="1" applyNumberFormat="1" applyFont="1" applyFill="1" applyBorder="1" applyAlignment="1">
      <alignment horizontal="center" vertical="center"/>
    </xf>
    <xf numFmtId="188" fontId="34" fillId="29" borderId="0" xfId="1" applyNumberFormat="1" applyFont="1" applyFill="1" applyBorder="1" applyAlignment="1">
      <alignment horizontal="center" vertical="center"/>
    </xf>
    <xf numFmtId="3" fontId="34" fillId="29" borderId="32" xfId="0" applyNumberFormat="1" applyFont="1" applyFill="1" applyBorder="1" applyAlignment="1">
      <alignment horizontal="center" vertical="center"/>
    </xf>
    <xf numFmtId="4" fontId="35" fillId="38" borderId="0" xfId="0" applyNumberFormat="1" applyFont="1" applyFill="1" applyAlignment="1">
      <alignment horizontal="center" vertical="center"/>
    </xf>
    <xf numFmtId="0" fontId="38" fillId="44" borderId="23" xfId="0" applyFont="1" applyFill="1" applyBorder="1" applyAlignment="1">
      <alignment horizontal="left" vertical="center" wrapText="1"/>
    </xf>
    <xf numFmtId="4" fontId="37" fillId="45" borderId="23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4" fontId="37" fillId="2" borderId="7" xfId="0" applyNumberFormat="1" applyFont="1" applyFill="1" applyBorder="1" applyAlignment="1">
      <alignment horizontal="center" vertical="center" wrapText="1"/>
    </xf>
    <xf numFmtId="3" fontId="34" fillId="38" borderId="46" xfId="0" applyNumberFormat="1" applyFont="1" applyFill="1" applyBorder="1" applyAlignment="1">
      <alignment horizontal="center" vertical="center"/>
    </xf>
    <xf numFmtId="3" fontId="34" fillId="29" borderId="47" xfId="0" applyNumberFormat="1" applyFont="1" applyFill="1" applyBorder="1" applyAlignment="1">
      <alignment horizontal="center" vertical="center"/>
    </xf>
    <xf numFmtId="4" fontId="34" fillId="38" borderId="42" xfId="0" applyNumberFormat="1" applyFont="1" applyFill="1" applyBorder="1" applyAlignment="1">
      <alignment horizontal="center" vertical="center"/>
    </xf>
    <xf numFmtId="4" fontId="35" fillId="38" borderId="42" xfId="0" applyNumberFormat="1" applyFont="1" applyFill="1" applyBorder="1" applyAlignment="1">
      <alignment horizontal="center" vertical="center"/>
    </xf>
    <xf numFmtId="4" fontId="34" fillId="38" borderId="48" xfId="0" applyNumberFormat="1" applyFont="1" applyFill="1" applyBorder="1" applyAlignment="1">
      <alignment horizontal="center" vertical="center"/>
    </xf>
    <xf numFmtId="3" fontId="34" fillId="0" borderId="21" xfId="0" applyNumberFormat="1" applyFont="1" applyBorder="1" applyAlignment="1">
      <alignment horizontal="center" vertical="top" wrapText="1"/>
    </xf>
    <xf numFmtId="3" fontId="34" fillId="25" borderId="21" xfId="0" applyNumberFormat="1" applyFont="1" applyFill="1" applyBorder="1" applyAlignment="1">
      <alignment horizontal="left" vertical="center" wrapText="1"/>
    </xf>
    <xf numFmtId="3" fontId="34" fillId="25" borderId="21" xfId="0" applyNumberFormat="1" applyFont="1" applyFill="1" applyBorder="1" applyAlignment="1">
      <alignment horizontal="center" vertical="center" wrapText="1"/>
    </xf>
    <xf numFmtId="3" fontId="34" fillId="0" borderId="21" xfId="0" applyNumberFormat="1" applyFont="1" applyBorder="1" applyAlignment="1">
      <alignment horizontal="center" vertical="center" wrapText="1"/>
    </xf>
    <xf numFmtId="3" fontId="34" fillId="24" borderId="21" xfId="0" applyNumberFormat="1" applyFont="1" applyFill="1" applyBorder="1" applyAlignment="1">
      <alignment horizontal="center" vertical="center" wrapText="1"/>
    </xf>
    <xf numFmtId="3" fontId="34" fillId="23" borderId="21" xfId="0" applyNumberFormat="1" applyFont="1" applyFill="1" applyBorder="1" applyAlignment="1">
      <alignment horizontal="center" vertical="center" wrapText="1"/>
    </xf>
    <xf numFmtId="3" fontId="34" fillId="41" borderId="21" xfId="0" applyNumberFormat="1" applyFont="1" applyFill="1" applyBorder="1" applyAlignment="1">
      <alignment horizontal="center" vertical="center" wrapText="1"/>
    </xf>
    <xf numFmtId="3" fontId="34" fillId="29" borderId="21" xfId="0" applyNumberFormat="1" applyFont="1" applyFill="1" applyBorder="1" applyAlignment="1">
      <alignment horizontal="center" vertical="center" wrapText="1"/>
    </xf>
    <xf numFmtId="3" fontId="34" fillId="0" borderId="48" xfId="0" applyNumberFormat="1" applyFont="1" applyBorder="1" applyAlignment="1">
      <alignment horizontal="center" vertical="center"/>
    </xf>
    <xf numFmtId="3" fontId="34" fillId="0" borderId="49" xfId="0" applyNumberFormat="1" applyFont="1" applyBorder="1" applyAlignment="1">
      <alignment horizontal="center" vertical="center"/>
    </xf>
    <xf numFmtId="3" fontId="35" fillId="0" borderId="49" xfId="0" applyNumberFormat="1" applyFont="1" applyBorder="1" applyAlignment="1">
      <alignment horizontal="center" vertical="center"/>
    </xf>
    <xf numFmtId="0" fontId="37" fillId="0" borderId="23" xfId="0" applyFont="1" applyBorder="1" applyAlignment="1">
      <alignment vertical="center"/>
    </xf>
    <xf numFmtId="0" fontId="37" fillId="0" borderId="50" xfId="0" applyFont="1" applyBorder="1" applyAlignment="1">
      <alignment vertical="center"/>
    </xf>
    <xf numFmtId="2" fontId="37" fillId="0" borderId="44" xfId="0" applyNumberFormat="1" applyFont="1" applyBorder="1" applyAlignment="1">
      <alignment horizontal="center" vertical="center" wrapText="1"/>
    </xf>
    <xf numFmtId="3" fontId="34" fillId="0" borderId="22" xfId="0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horizontal="center"/>
    </xf>
    <xf numFmtId="3" fontId="34" fillId="0" borderId="23" xfId="0" applyNumberFormat="1" applyFont="1" applyBorder="1"/>
    <xf numFmtId="0" fontId="34" fillId="0" borderId="23" xfId="0" applyFont="1" applyBorder="1" applyAlignment="1">
      <alignment horizontal="center" vertical="center" wrapText="1"/>
    </xf>
    <xf numFmtId="0" fontId="33" fillId="28" borderId="23" xfId="0" applyFont="1" applyFill="1" applyBorder="1" applyAlignment="1">
      <alignment horizontal="left" vertical="center" wrapText="1"/>
    </xf>
    <xf numFmtId="1" fontId="34" fillId="0" borderId="23" xfId="0" applyNumberFormat="1" applyFont="1" applyBorder="1" applyAlignment="1">
      <alignment horizontal="center" vertical="center" wrapText="1"/>
    </xf>
    <xf numFmtId="0" fontId="34" fillId="0" borderId="23" xfId="0" applyFont="1" applyBorder="1" applyAlignment="1">
      <alignment vertical="center"/>
    </xf>
    <xf numFmtId="0" fontId="34" fillId="0" borderId="50" xfId="0" applyFont="1" applyBorder="1" applyAlignment="1">
      <alignment vertical="center"/>
    </xf>
    <xf numFmtId="2" fontId="34" fillId="0" borderId="44" xfId="0" applyNumberFormat="1" applyFont="1" applyBorder="1" applyAlignment="1">
      <alignment horizontal="center" vertical="center" wrapText="1"/>
    </xf>
    <xf numFmtId="1" fontId="34" fillId="0" borderId="35" xfId="0" applyNumberFormat="1" applyFont="1" applyBorder="1"/>
    <xf numFmtId="3" fontId="34" fillId="29" borderId="51" xfId="0" applyNumberFormat="1" applyFont="1" applyFill="1" applyBorder="1" applyAlignment="1">
      <alignment horizontal="center" vertical="center"/>
    </xf>
    <xf numFmtId="3" fontId="34" fillId="0" borderId="52" xfId="0" applyNumberFormat="1" applyFont="1" applyBorder="1" applyAlignment="1">
      <alignment horizontal="center" vertical="center"/>
    </xf>
    <xf numFmtId="0" fontId="34" fillId="0" borderId="36" xfId="0" applyFont="1" applyBorder="1" applyAlignment="1">
      <alignment vertical="center"/>
    </xf>
    <xf numFmtId="3" fontId="34" fillId="17" borderId="53" xfId="0" applyNumberFormat="1" applyFont="1" applyFill="1" applyBorder="1" applyAlignment="1">
      <alignment horizontal="center" vertical="center"/>
    </xf>
    <xf numFmtId="3" fontId="34" fillId="0" borderId="38" xfId="0" applyNumberFormat="1" applyFont="1" applyBorder="1"/>
    <xf numFmtId="3" fontId="34" fillId="29" borderId="39" xfId="0" applyNumberFormat="1" applyFont="1" applyFill="1" applyBorder="1" applyAlignment="1">
      <alignment horizontal="center" vertical="center"/>
    </xf>
    <xf numFmtId="3" fontId="34" fillId="0" borderId="54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33" fillId="28" borderId="21" xfId="0" applyFont="1" applyFill="1" applyBorder="1" applyAlignment="1">
      <alignment horizontal="left" vertical="center" wrapText="1"/>
    </xf>
    <xf numFmtId="1" fontId="34" fillId="0" borderId="21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vertical="center"/>
    </xf>
    <xf numFmtId="2" fontId="37" fillId="0" borderId="21" xfId="0" applyNumberFormat="1" applyFont="1" applyBorder="1" applyAlignment="1">
      <alignment horizontal="center" vertical="center" wrapText="1"/>
    </xf>
    <xf numFmtId="3" fontId="34" fillId="0" borderId="55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center"/>
    </xf>
    <xf numFmtId="3" fontId="34" fillId="0" borderId="21" xfId="0" applyNumberFormat="1" applyFont="1" applyBorder="1"/>
    <xf numFmtId="0" fontId="34" fillId="46" borderId="23" xfId="0" applyFont="1" applyFill="1" applyBorder="1" applyAlignment="1">
      <alignment horizontal="center" vertical="center" wrapText="1"/>
    </xf>
    <xf numFmtId="0" fontId="34" fillId="46" borderId="23" xfId="0" applyFont="1" applyFill="1" applyBorder="1" applyAlignment="1">
      <alignment horizontal="left" vertical="center"/>
    </xf>
    <xf numFmtId="3" fontId="34" fillId="46" borderId="23" xfId="0" applyNumberFormat="1" applyFont="1" applyFill="1" applyBorder="1" applyAlignment="1">
      <alignment horizontal="center" vertical="center" wrapText="1"/>
    </xf>
    <xf numFmtId="2" fontId="34" fillId="0" borderId="23" xfId="0" applyNumberFormat="1" applyFont="1" applyBorder="1" applyAlignment="1">
      <alignment horizontal="center" vertical="center" wrapText="1"/>
    </xf>
    <xf numFmtId="1" fontId="34" fillId="0" borderId="23" xfId="0" applyNumberFormat="1" applyFont="1" applyBorder="1" applyAlignment="1">
      <alignment horizontal="left" vertical="center"/>
    </xf>
    <xf numFmtId="1" fontId="34" fillId="0" borderId="23" xfId="0" applyNumberFormat="1" applyFont="1" applyBorder="1"/>
    <xf numFmtId="1" fontId="34" fillId="0" borderId="23" xfId="0" applyNumberFormat="1" applyFont="1" applyBorder="1" applyAlignment="1">
      <alignment horizontal="center"/>
    </xf>
    <xf numFmtId="0" fontId="34" fillId="46" borderId="23" xfId="0" applyFont="1" applyFill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/>
    </xf>
    <xf numFmtId="0" fontId="34" fillId="46" borderId="23" xfId="0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>
      <alignment horizontal="center" vertical="center"/>
    </xf>
    <xf numFmtId="1" fontId="34" fillId="46" borderId="23" xfId="0" applyNumberFormat="1" applyFont="1" applyFill="1" applyBorder="1" applyAlignment="1" applyProtection="1">
      <alignment horizontal="center" vertical="center" wrapText="1"/>
      <protection locked="0"/>
    </xf>
    <xf numFmtId="0" fontId="35" fillId="46" borderId="23" xfId="0" applyFont="1" applyFill="1" applyBorder="1" applyAlignment="1">
      <alignment horizontal="center" vertical="center" wrapText="1"/>
    </xf>
    <xf numFmtId="0" fontId="35" fillId="46" borderId="23" xfId="0" applyFont="1" applyFill="1" applyBorder="1" applyAlignment="1">
      <alignment horizontal="left" vertical="center" wrapText="1"/>
    </xf>
    <xf numFmtId="3" fontId="35" fillId="46" borderId="23" xfId="0" applyNumberFormat="1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vertical="center"/>
    </xf>
    <xf numFmtId="2" fontId="35" fillId="0" borderId="23" xfId="0" applyNumberFormat="1" applyFont="1" applyBorder="1" applyAlignment="1">
      <alignment horizontal="center" vertical="center" wrapText="1"/>
    </xf>
    <xf numFmtId="3" fontId="35" fillId="0" borderId="23" xfId="0" applyNumberFormat="1" applyFont="1" applyBorder="1"/>
    <xf numFmtId="3" fontId="35" fillId="0" borderId="23" xfId="0" applyNumberFormat="1" applyFont="1" applyBorder="1" applyAlignment="1">
      <alignment horizontal="center"/>
    </xf>
    <xf numFmtId="0" fontId="35" fillId="46" borderId="23" xfId="0" applyFont="1" applyFill="1" applyBorder="1" applyAlignment="1">
      <alignment wrapText="1"/>
    </xf>
    <xf numFmtId="3" fontId="35" fillId="46" borderId="23" xfId="0" applyNumberFormat="1" applyFont="1" applyFill="1" applyBorder="1" applyAlignment="1" applyProtection="1">
      <alignment horizontal="center" vertical="center" wrapText="1"/>
      <protection locked="0"/>
    </xf>
    <xf numFmtId="3" fontId="34" fillId="46" borderId="2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Border="1"/>
    <xf numFmtId="0" fontId="35" fillId="0" borderId="23" xfId="0" applyFont="1" applyBorder="1" applyAlignment="1">
      <alignment horizontal="center" vertical="center"/>
    </xf>
    <xf numFmtId="3" fontId="35" fillId="0" borderId="23" xfId="0" applyNumberFormat="1" applyFont="1" applyBorder="1" applyAlignment="1">
      <alignment vertical="center"/>
    </xf>
    <xf numFmtId="0" fontId="40" fillId="0" borderId="23" xfId="0" applyFont="1" applyBorder="1" applyAlignment="1">
      <alignment vertical="center"/>
    </xf>
    <xf numFmtId="0" fontId="34" fillId="0" borderId="0" xfId="0" applyFont="1" applyAlignment="1">
      <alignment wrapText="1"/>
    </xf>
    <xf numFmtId="0" fontId="35" fillId="0" borderId="0" xfId="0" applyFont="1" applyAlignment="1">
      <alignment horizontal="left" vertical="center" wrapText="1"/>
    </xf>
    <xf numFmtId="3" fontId="35" fillId="0" borderId="0" xfId="0" applyNumberFormat="1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wrapText="1"/>
      <protection locked="0"/>
    </xf>
    <xf numFmtId="1" fontId="34" fillId="0" borderId="0" xfId="0" applyNumberFormat="1" applyFont="1" applyAlignment="1" applyProtection="1">
      <alignment wrapText="1"/>
      <protection locked="0"/>
    </xf>
    <xf numFmtId="3" fontId="34" fillId="0" borderId="49" xfId="0" applyNumberFormat="1" applyFont="1" applyBorder="1"/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7" fillId="27" borderId="31" xfId="0" applyFont="1" applyFill="1" applyBorder="1" applyAlignment="1">
      <alignment wrapText="1"/>
    </xf>
    <xf numFmtId="15" fontId="34" fillId="27" borderId="32" xfId="0" applyNumberFormat="1" applyFont="1" applyFill="1" applyBorder="1" applyAlignment="1">
      <alignment horizontal="left"/>
    </xf>
    <xf numFmtId="3" fontId="35" fillId="0" borderId="0" xfId="0" applyNumberFormat="1" applyFont="1"/>
    <xf numFmtId="0" fontId="34" fillId="27" borderId="32" xfId="0" applyFont="1" applyFill="1" applyBorder="1" applyAlignment="1">
      <alignment horizontal="left" vertical="center" wrapText="1"/>
    </xf>
    <xf numFmtId="0" fontId="34" fillId="27" borderId="39" xfId="0" applyFont="1" applyFill="1" applyBorder="1" applyAlignment="1">
      <alignment wrapText="1"/>
    </xf>
    <xf numFmtId="3" fontId="34" fillId="0" borderId="0" xfId="0" applyNumberFormat="1" applyFont="1" applyAlignment="1">
      <alignment horizontal="center" vertical="center"/>
    </xf>
    <xf numFmtId="3" fontId="34" fillId="0" borderId="23" xfId="0" applyNumberFormat="1" applyFont="1" applyBorder="1" applyAlignment="1">
      <alignment vertical="center"/>
    </xf>
    <xf numFmtId="3" fontId="35" fillId="0" borderId="23" xfId="0" applyNumberFormat="1" applyFont="1" applyBorder="1" applyAlignment="1">
      <alignment horizontal="center" vertical="center"/>
    </xf>
    <xf numFmtId="0" fontId="42" fillId="47" borderId="56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56" xfId="0" applyFont="1" applyBorder="1" applyAlignment="1">
      <alignment horizontal="left" vertical="center" wrapText="1"/>
    </xf>
    <xf numFmtId="0" fontId="42" fillId="0" borderId="56" xfId="0" applyFont="1" applyBorder="1" applyAlignment="1">
      <alignment horizontal="left" vertical="center"/>
    </xf>
    <xf numFmtId="0" fontId="34" fillId="20" borderId="0" xfId="0" applyFont="1" applyFill="1" applyAlignment="1">
      <alignment horizontal="center" vertical="center" wrapText="1"/>
    </xf>
    <xf numFmtId="0" fontId="34" fillId="28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3" fontId="35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 wrapText="1"/>
    </xf>
    <xf numFmtId="3" fontId="35" fillId="0" borderId="0" xfId="0" applyNumberFormat="1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42" fillId="47" borderId="56" xfId="0" applyFont="1" applyFill="1" applyBorder="1"/>
  </cellXfs>
  <cellStyles count="5">
    <cellStyle name="จุลภาค" xfId="1" builtinId="3"/>
    <cellStyle name="ปกติ" xfId="0" builtinId="0"/>
    <cellStyle name="ปกติ 3" xfId="3" xr:uid="{E178A44C-C028-497C-86DA-60673F33661B}"/>
    <cellStyle name="ปกติ 4" xfId="2" xr:uid="{5C389CE7-2D70-42A7-AEC9-5505D6EAAF49}"/>
    <cellStyle name="ปกติ_ตารางสถาบันรัฐ" xfId="4" xr:uid="{C980FDF9-B2E1-4313-9B95-8942A29D0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381211</xdr:colOff>
      <xdr:row>23</xdr:row>
      <xdr:rowOff>1195525</xdr:rowOff>
    </xdr:from>
    <xdr:to>
      <xdr:col>91</xdr:col>
      <xdr:colOff>747334</xdr:colOff>
      <xdr:row>24</xdr:row>
      <xdr:rowOff>0</xdr:rowOff>
    </xdr:to>
    <xdr:sp macro="" textlink="">
      <xdr:nvSpPr>
        <xdr:cNvPr id="2" name="Oval 68">
          <a:extLst>
            <a:ext uri="{FF2B5EF4-FFF2-40B4-BE49-F238E27FC236}">
              <a16:creationId xmlns:a16="http://schemas.microsoft.com/office/drawing/2014/main" id="{5970AD2C-0AA9-49F0-8B6D-4B03F5CFBF9D}"/>
            </a:ext>
          </a:extLst>
        </xdr:cNvPr>
        <xdr:cNvSpPr/>
      </xdr:nvSpPr>
      <xdr:spPr>
        <a:xfrm>
          <a:off x="84286936" y="10377625"/>
          <a:ext cx="366123" cy="4625"/>
        </a:xfrm>
        <a:prstGeom prst="ellipse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91</xdr:col>
      <xdr:colOff>381211</xdr:colOff>
      <xdr:row>23</xdr:row>
      <xdr:rowOff>1195525</xdr:rowOff>
    </xdr:from>
    <xdr:to>
      <xdr:col>91</xdr:col>
      <xdr:colOff>747334</xdr:colOff>
      <xdr:row>24</xdr:row>
      <xdr:rowOff>0</xdr:rowOff>
    </xdr:to>
    <xdr:sp macro="" textlink="">
      <xdr:nvSpPr>
        <xdr:cNvPr id="3" name="Oval 68">
          <a:extLst>
            <a:ext uri="{FF2B5EF4-FFF2-40B4-BE49-F238E27FC236}">
              <a16:creationId xmlns:a16="http://schemas.microsoft.com/office/drawing/2014/main" id="{523B36FD-0C20-44EC-88E5-DFCE92460517}"/>
            </a:ext>
          </a:extLst>
        </xdr:cNvPr>
        <xdr:cNvSpPr/>
      </xdr:nvSpPr>
      <xdr:spPr>
        <a:xfrm>
          <a:off x="84286936" y="10377625"/>
          <a:ext cx="366123" cy="4625"/>
        </a:xfrm>
        <a:prstGeom prst="ellipse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91</xdr:col>
      <xdr:colOff>381211</xdr:colOff>
      <xdr:row>23</xdr:row>
      <xdr:rowOff>1195525</xdr:rowOff>
    </xdr:from>
    <xdr:to>
      <xdr:col>91</xdr:col>
      <xdr:colOff>747334</xdr:colOff>
      <xdr:row>24</xdr:row>
      <xdr:rowOff>0</xdr:rowOff>
    </xdr:to>
    <xdr:sp macro="" textlink="">
      <xdr:nvSpPr>
        <xdr:cNvPr id="4" name="Oval 68">
          <a:extLst>
            <a:ext uri="{FF2B5EF4-FFF2-40B4-BE49-F238E27FC236}">
              <a16:creationId xmlns:a16="http://schemas.microsoft.com/office/drawing/2014/main" id="{D592E8AD-EF7C-423B-819C-8CEFA34F6A16}"/>
            </a:ext>
          </a:extLst>
        </xdr:cNvPr>
        <xdr:cNvSpPr/>
      </xdr:nvSpPr>
      <xdr:spPr>
        <a:xfrm>
          <a:off x="84286936" y="10377625"/>
          <a:ext cx="366123" cy="4625"/>
        </a:xfrm>
        <a:prstGeom prst="ellipse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</xdr:col>
      <xdr:colOff>105835</xdr:colOff>
      <xdr:row>3</xdr:row>
      <xdr:rowOff>931332</xdr:rowOff>
    </xdr:from>
    <xdr:to>
      <xdr:col>3</xdr:col>
      <xdr:colOff>582085</xdr:colOff>
      <xdr:row>3</xdr:row>
      <xdr:rowOff>1449916</xdr:rowOff>
    </xdr:to>
    <xdr:sp macro="" textlink="">
      <xdr:nvSpPr>
        <xdr:cNvPr id="5" name="ดาว 12 แฉก 10">
          <a:extLst>
            <a:ext uri="{FF2B5EF4-FFF2-40B4-BE49-F238E27FC236}">
              <a16:creationId xmlns:a16="http://schemas.microsoft.com/office/drawing/2014/main" id="{7C9A1400-552F-46F3-AEB0-7071D4472D79}"/>
            </a:ext>
          </a:extLst>
        </xdr:cNvPr>
        <xdr:cNvSpPr/>
      </xdr:nvSpPr>
      <xdr:spPr>
        <a:xfrm>
          <a:off x="6478060" y="1940982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4</xdr:col>
      <xdr:colOff>110067</xdr:colOff>
      <xdr:row>3</xdr:row>
      <xdr:rowOff>924983</xdr:rowOff>
    </xdr:from>
    <xdr:to>
      <xdr:col>4</xdr:col>
      <xdr:colOff>586317</xdr:colOff>
      <xdr:row>3</xdr:row>
      <xdr:rowOff>1443567</xdr:rowOff>
    </xdr:to>
    <xdr:sp macro="" textlink="">
      <xdr:nvSpPr>
        <xdr:cNvPr id="6" name="ดาว 12 แฉก 133">
          <a:extLst>
            <a:ext uri="{FF2B5EF4-FFF2-40B4-BE49-F238E27FC236}">
              <a16:creationId xmlns:a16="http://schemas.microsoft.com/office/drawing/2014/main" id="{A2A67621-F93D-434F-A4CF-2534211406FE}"/>
            </a:ext>
          </a:extLst>
        </xdr:cNvPr>
        <xdr:cNvSpPr/>
      </xdr:nvSpPr>
      <xdr:spPr>
        <a:xfrm>
          <a:off x="7272867" y="1934633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5</xdr:col>
      <xdr:colOff>135467</xdr:colOff>
      <xdr:row>3</xdr:row>
      <xdr:rowOff>929217</xdr:rowOff>
    </xdr:from>
    <xdr:to>
      <xdr:col>5</xdr:col>
      <xdr:colOff>611717</xdr:colOff>
      <xdr:row>3</xdr:row>
      <xdr:rowOff>1447801</xdr:rowOff>
    </xdr:to>
    <xdr:sp macro="" textlink="">
      <xdr:nvSpPr>
        <xdr:cNvPr id="7" name="ดาว 12 แฉก 134">
          <a:extLst>
            <a:ext uri="{FF2B5EF4-FFF2-40B4-BE49-F238E27FC236}">
              <a16:creationId xmlns:a16="http://schemas.microsoft.com/office/drawing/2014/main" id="{246F315F-4459-4B68-BD29-3990277B5D32}"/>
            </a:ext>
          </a:extLst>
        </xdr:cNvPr>
        <xdr:cNvSpPr/>
      </xdr:nvSpPr>
      <xdr:spPr>
        <a:xfrm>
          <a:off x="8069792" y="193886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6</xdr:col>
      <xdr:colOff>118534</xdr:colOff>
      <xdr:row>3</xdr:row>
      <xdr:rowOff>912283</xdr:rowOff>
    </xdr:from>
    <xdr:to>
      <xdr:col>6</xdr:col>
      <xdr:colOff>594784</xdr:colOff>
      <xdr:row>3</xdr:row>
      <xdr:rowOff>1430867</xdr:rowOff>
    </xdr:to>
    <xdr:sp macro="" textlink="">
      <xdr:nvSpPr>
        <xdr:cNvPr id="8" name="ดาว 12 แฉก 135">
          <a:extLst>
            <a:ext uri="{FF2B5EF4-FFF2-40B4-BE49-F238E27FC236}">
              <a16:creationId xmlns:a16="http://schemas.microsoft.com/office/drawing/2014/main" id="{81F34D52-076E-43C4-BBB6-610DBA6D9843}"/>
            </a:ext>
          </a:extLst>
        </xdr:cNvPr>
        <xdr:cNvSpPr/>
      </xdr:nvSpPr>
      <xdr:spPr>
        <a:xfrm>
          <a:off x="8852959" y="1921933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7</xdr:col>
      <xdr:colOff>196850</xdr:colOff>
      <xdr:row>3</xdr:row>
      <xdr:rowOff>895350</xdr:rowOff>
    </xdr:from>
    <xdr:to>
      <xdr:col>7</xdr:col>
      <xdr:colOff>673100</xdr:colOff>
      <xdr:row>3</xdr:row>
      <xdr:rowOff>1413934</xdr:rowOff>
    </xdr:to>
    <xdr:sp macro="" textlink="">
      <xdr:nvSpPr>
        <xdr:cNvPr id="9" name="ดาว 12 แฉก 136">
          <a:extLst>
            <a:ext uri="{FF2B5EF4-FFF2-40B4-BE49-F238E27FC236}">
              <a16:creationId xmlns:a16="http://schemas.microsoft.com/office/drawing/2014/main" id="{E29AD696-04E6-48BE-95AF-88A2FF4A716B}"/>
            </a:ext>
          </a:extLst>
        </xdr:cNvPr>
        <xdr:cNvSpPr/>
      </xdr:nvSpPr>
      <xdr:spPr>
        <a:xfrm>
          <a:off x="9674225" y="190500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8</xdr:col>
      <xdr:colOff>116416</xdr:colOff>
      <xdr:row>3</xdr:row>
      <xdr:rowOff>920750</xdr:rowOff>
    </xdr:from>
    <xdr:to>
      <xdr:col>8</xdr:col>
      <xdr:colOff>592666</xdr:colOff>
      <xdr:row>3</xdr:row>
      <xdr:rowOff>1439334</xdr:rowOff>
    </xdr:to>
    <xdr:sp macro="" textlink="">
      <xdr:nvSpPr>
        <xdr:cNvPr id="10" name="ดาว 12 แฉก 138">
          <a:extLst>
            <a:ext uri="{FF2B5EF4-FFF2-40B4-BE49-F238E27FC236}">
              <a16:creationId xmlns:a16="http://schemas.microsoft.com/office/drawing/2014/main" id="{BE2F24DF-B328-4323-B114-E1A20D2B2169}"/>
            </a:ext>
          </a:extLst>
        </xdr:cNvPr>
        <xdr:cNvSpPr/>
      </xdr:nvSpPr>
      <xdr:spPr>
        <a:xfrm>
          <a:off x="10422466" y="193040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twoCellAnchor>
  <xdr:twoCellAnchor>
    <xdr:from>
      <xdr:col>11</xdr:col>
      <xdr:colOff>162983</xdr:colOff>
      <xdr:row>3</xdr:row>
      <xdr:rowOff>935567</xdr:rowOff>
    </xdr:from>
    <xdr:to>
      <xdr:col>11</xdr:col>
      <xdr:colOff>639233</xdr:colOff>
      <xdr:row>3</xdr:row>
      <xdr:rowOff>1454151</xdr:rowOff>
    </xdr:to>
    <xdr:sp macro="" textlink="">
      <xdr:nvSpPr>
        <xdr:cNvPr id="11" name="ดาว 12 แฉก 139">
          <a:extLst>
            <a:ext uri="{FF2B5EF4-FFF2-40B4-BE49-F238E27FC236}">
              <a16:creationId xmlns:a16="http://schemas.microsoft.com/office/drawing/2014/main" id="{E0852843-A607-4984-AE6E-EF08027F4E4F}"/>
            </a:ext>
          </a:extLst>
        </xdr:cNvPr>
        <xdr:cNvSpPr/>
      </xdr:nvSpPr>
      <xdr:spPr>
        <a:xfrm>
          <a:off x="12840758" y="194521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</a:p>
      </xdr:txBody>
    </xdr:sp>
    <xdr:clientData/>
  </xdr:twoCellAnchor>
  <xdr:twoCellAnchor>
    <xdr:from>
      <xdr:col>15</xdr:col>
      <xdr:colOff>255851</xdr:colOff>
      <xdr:row>3</xdr:row>
      <xdr:rowOff>953029</xdr:rowOff>
    </xdr:from>
    <xdr:to>
      <xdr:col>15</xdr:col>
      <xdr:colOff>732101</xdr:colOff>
      <xdr:row>3</xdr:row>
      <xdr:rowOff>1471613</xdr:rowOff>
    </xdr:to>
    <xdr:sp macro="" textlink="">
      <xdr:nvSpPr>
        <xdr:cNvPr id="12" name="ดาว 12 แฉก 87">
          <a:extLst>
            <a:ext uri="{FF2B5EF4-FFF2-40B4-BE49-F238E27FC236}">
              <a16:creationId xmlns:a16="http://schemas.microsoft.com/office/drawing/2014/main" id="{F95BBA15-6CE4-4D1B-BBB2-0F201BDD4172}"/>
            </a:ext>
          </a:extLst>
        </xdr:cNvPr>
        <xdr:cNvSpPr/>
      </xdr:nvSpPr>
      <xdr:spPr>
        <a:xfrm>
          <a:off x="16248326" y="1962679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endParaRPr lang="th-TH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16</xdr:col>
      <xdr:colOff>97367</xdr:colOff>
      <xdr:row>3</xdr:row>
      <xdr:rowOff>922866</xdr:rowOff>
    </xdr:from>
    <xdr:to>
      <xdr:col>16</xdr:col>
      <xdr:colOff>573617</xdr:colOff>
      <xdr:row>3</xdr:row>
      <xdr:rowOff>1441450</xdr:rowOff>
    </xdr:to>
    <xdr:sp macro="" textlink="">
      <xdr:nvSpPr>
        <xdr:cNvPr id="13" name="ดาว 12 แฉก 98">
          <a:extLst>
            <a:ext uri="{FF2B5EF4-FFF2-40B4-BE49-F238E27FC236}">
              <a16:creationId xmlns:a16="http://schemas.microsoft.com/office/drawing/2014/main" id="{C8693A4A-6B8D-4CFC-BCD6-5E0AF77C2402}"/>
            </a:ext>
          </a:extLst>
        </xdr:cNvPr>
        <xdr:cNvSpPr/>
      </xdr:nvSpPr>
      <xdr:spPr>
        <a:xfrm>
          <a:off x="17118542" y="1932516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  <a:endParaRPr lang="th-TH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19</xdr:col>
      <xdr:colOff>292100</xdr:colOff>
      <xdr:row>3</xdr:row>
      <xdr:rowOff>927099</xdr:rowOff>
    </xdr:from>
    <xdr:to>
      <xdr:col>19</xdr:col>
      <xdr:colOff>768350</xdr:colOff>
      <xdr:row>3</xdr:row>
      <xdr:rowOff>1445683</xdr:rowOff>
    </xdr:to>
    <xdr:sp macro="" textlink="">
      <xdr:nvSpPr>
        <xdr:cNvPr id="14" name="ดาว 12 แฉก 106">
          <a:extLst>
            <a:ext uri="{FF2B5EF4-FFF2-40B4-BE49-F238E27FC236}">
              <a16:creationId xmlns:a16="http://schemas.microsoft.com/office/drawing/2014/main" id="{098486CF-1CEA-428B-8006-1E5FB957220E}"/>
            </a:ext>
          </a:extLst>
        </xdr:cNvPr>
        <xdr:cNvSpPr/>
      </xdr:nvSpPr>
      <xdr:spPr>
        <a:xfrm>
          <a:off x="19580225" y="1936749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  <a:endParaRPr lang="th-TH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20</xdr:col>
      <xdr:colOff>211667</xdr:colOff>
      <xdr:row>3</xdr:row>
      <xdr:rowOff>944562</xdr:rowOff>
    </xdr:from>
    <xdr:to>
      <xdr:col>20</xdr:col>
      <xdr:colOff>687917</xdr:colOff>
      <xdr:row>3</xdr:row>
      <xdr:rowOff>1463146</xdr:rowOff>
    </xdr:to>
    <xdr:sp macro="" textlink="">
      <xdr:nvSpPr>
        <xdr:cNvPr id="15" name="ดาว 12 แฉก 112">
          <a:extLst>
            <a:ext uri="{FF2B5EF4-FFF2-40B4-BE49-F238E27FC236}">
              <a16:creationId xmlns:a16="http://schemas.microsoft.com/office/drawing/2014/main" id="{9B08D88A-DA0D-4263-98D1-A942A781AE1B}"/>
            </a:ext>
          </a:extLst>
        </xdr:cNvPr>
        <xdr:cNvSpPr/>
      </xdr:nvSpPr>
      <xdr:spPr>
        <a:xfrm>
          <a:off x="20461817" y="1954212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21</xdr:col>
      <xdr:colOff>86253</xdr:colOff>
      <xdr:row>3</xdr:row>
      <xdr:rowOff>939535</xdr:rowOff>
    </xdr:from>
    <xdr:to>
      <xdr:col>21</xdr:col>
      <xdr:colOff>562503</xdr:colOff>
      <xdr:row>3</xdr:row>
      <xdr:rowOff>1458119</xdr:rowOff>
    </xdr:to>
    <xdr:sp macro="" textlink="">
      <xdr:nvSpPr>
        <xdr:cNvPr id="16" name="ดาว 12 แฉก 121">
          <a:extLst>
            <a:ext uri="{FF2B5EF4-FFF2-40B4-BE49-F238E27FC236}">
              <a16:creationId xmlns:a16="http://schemas.microsoft.com/office/drawing/2014/main" id="{7DF445B8-AFD3-43F9-8FA9-C9185B11041D}"/>
            </a:ext>
          </a:extLst>
        </xdr:cNvPr>
        <xdr:cNvSpPr/>
      </xdr:nvSpPr>
      <xdr:spPr>
        <a:xfrm>
          <a:off x="21307953" y="1949185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26</xdr:col>
      <xdr:colOff>230716</xdr:colOff>
      <xdr:row>3</xdr:row>
      <xdr:rowOff>938477</xdr:rowOff>
    </xdr:from>
    <xdr:to>
      <xdr:col>26</xdr:col>
      <xdr:colOff>706966</xdr:colOff>
      <xdr:row>3</xdr:row>
      <xdr:rowOff>1457061</xdr:rowOff>
    </xdr:to>
    <xdr:sp macro="" textlink="">
      <xdr:nvSpPr>
        <xdr:cNvPr id="17" name="ดาว 12 แฉก 122">
          <a:extLst>
            <a:ext uri="{FF2B5EF4-FFF2-40B4-BE49-F238E27FC236}">
              <a16:creationId xmlns:a16="http://schemas.microsoft.com/office/drawing/2014/main" id="{AE90DD85-1FE4-4F0B-868B-72F1B381081F}"/>
            </a:ext>
          </a:extLst>
        </xdr:cNvPr>
        <xdr:cNvSpPr/>
      </xdr:nvSpPr>
      <xdr:spPr>
        <a:xfrm>
          <a:off x="25338616" y="194812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</a:p>
      </xdr:txBody>
    </xdr:sp>
    <xdr:clientData/>
  </xdr:twoCellAnchor>
  <xdr:twoCellAnchor>
    <xdr:from>
      <xdr:col>30</xdr:col>
      <xdr:colOff>326230</xdr:colOff>
      <xdr:row>3</xdr:row>
      <xdr:rowOff>928688</xdr:rowOff>
    </xdr:from>
    <xdr:to>
      <xdr:col>30</xdr:col>
      <xdr:colOff>892969</xdr:colOff>
      <xdr:row>3</xdr:row>
      <xdr:rowOff>1500187</xdr:rowOff>
    </xdr:to>
    <xdr:sp macro="" textlink="">
      <xdr:nvSpPr>
        <xdr:cNvPr id="18" name="ดาว 12 แฉก 126">
          <a:extLst>
            <a:ext uri="{FF2B5EF4-FFF2-40B4-BE49-F238E27FC236}">
              <a16:creationId xmlns:a16="http://schemas.microsoft.com/office/drawing/2014/main" id="{FA518684-E9EB-4D20-A85B-695259FC5DE9}"/>
            </a:ext>
          </a:extLst>
        </xdr:cNvPr>
        <xdr:cNvSpPr/>
      </xdr:nvSpPr>
      <xdr:spPr>
        <a:xfrm>
          <a:off x="28501180" y="1938338"/>
          <a:ext cx="566739" cy="571499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</a:t>
          </a:r>
        </a:p>
      </xdr:txBody>
    </xdr:sp>
    <xdr:clientData/>
  </xdr:twoCellAnchor>
  <xdr:twoCellAnchor>
    <xdr:from>
      <xdr:col>31</xdr:col>
      <xdr:colOff>264317</xdr:colOff>
      <xdr:row>3</xdr:row>
      <xdr:rowOff>931067</xdr:rowOff>
    </xdr:from>
    <xdr:to>
      <xdr:col>31</xdr:col>
      <xdr:colOff>821531</xdr:colOff>
      <xdr:row>3</xdr:row>
      <xdr:rowOff>1476375</xdr:rowOff>
    </xdr:to>
    <xdr:sp macro="" textlink="">
      <xdr:nvSpPr>
        <xdr:cNvPr id="19" name="ดาว 12 แฉก 127">
          <a:extLst>
            <a:ext uri="{FF2B5EF4-FFF2-40B4-BE49-F238E27FC236}">
              <a16:creationId xmlns:a16="http://schemas.microsoft.com/office/drawing/2014/main" id="{9F6B3ACE-248C-4621-9D3F-D91A20763FC2}"/>
            </a:ext>
          </a:extLst>
        </xdr:cNvPr>
        <xdr:cNvSpPr/>
      </xdr:nvSpPr>
      <xdr:spPr>
        <a:xfrm>
          <a:off x="29610842" y="1940717"/>
          <a:ext cx="557214" cy="545308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</a:t>
          </a:r>
        </a:p>
      </xdr:txBody>
    </xdr:sp>
    <xdr:clientData/>
  </xdr:twoCellAnchor>
  <xdr:twoCellAnchor>
    <xdr:from>
      <xdr:col>32</xdr:col>
      <xdr:colOff>153456</xdr:colOff>
      <xdr:row>3</xdr:row>
      <xdr:rowOff>948529</xdr:rowOff>
    </xdr:from>
    <xdr:to>
      <xdr:col>32</xdr:col>
      <xdr:colOff>846666</xdr:colOff>
      <xdr:row>3</xdr:row>
      <xdr:rowOff>1460501</xdr:rowOff>
    </xdr:to>
    <xdr:sp macro="" textlink="">
      <xdr:nvSpPr>
        <xdr:cNvPr id="20" name="ดาว 12 แฉก 129">
          <a:extLst>
            <a:ext uri="{FF2B5EF4-FFF2-40B4-BE49-F238E27FC236}">
              <a16:creationId xmlns:a16="http://schemas.microsoft.com/office/drawing/2014/main" id="{61D66F7D-1143-4C87-9558-F6E85AF7E8BA}"/>
            </a:ext>
          </a:extLst>
        </xdr:cNvPr>
        <xdr:cNvSpPr/>
      </xdr:nvSpPr>
      <xdr:spPr>
        <a:xfrm>
          <a:off x="30414381" y="1958179"/>
          <a:ext cx="693210" cy="511972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</a:t>
          </a:r>
        </a:p>
      </xdr:txBody>
    </xdr:sp>
    <xdr:clientData/>
  </xdr:twoCellAnchor>
  <xdr:twoCellAnchor>
    <xdr:from>
      <xdr:col>40</xdr:col>
      <xdr:colOff>107155</xdr:colOff>
      <xdr:row>3</xdr:row>
      <xdr:rowOff>916781</xdr:rowOff>
    </xdr:from>
    <xdr:to>
      <xdr:col>40</xdr:col>
      <xdr:colOff>797719</xdr:colOff>
      <xdr:row>3</xdr:row>
      <xdr:rowOff>1512093</xdr:rowOff>
    </xdr:to>
    <xdr:sp macro="" textlink="">
      <xdr:nvSpPr>
        <xdr:cNvPr id="21" name="ดาว 12 แฉก 130">
          <a:extLst>
            <a:ext uri="{FF2B5EF4-FFF2-40B4-BE49-F238E27FC236}">
              <a16:creationId xmlns:a16="http://schemas.microsoft.com/office/drawing/2014/main" id="{C0D80B47-184F-4D4D-8B8D-0408AA512AE1}"/>
            </a:ext>
          </a:extLst>
        </xdr:cNvPr>
        <xdr:cNvSpPr/>
      </xdr:nvSpPr>
      <xdr:spPr>
        <a:xfrm>
          <a:off x="37597555" y="1926431"/>
          <a:ext cx="690564" cy="595312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</a:t>
          </a:r>
        </a:p>
      </xdr:txBody>
    </xdr:sp>
    <xdr:clientData/>
  </xdr:twoCellAnchor>
  <xdr:twoCellAnchor>
    <xdr:from>
      <xdr:col>42</xdr:col>
      <xdr:colOff>187854</xdr:colOff>
      <xdr:row>3</xdr:row>
      <xdr:rowOff>959114</xdr:rowOff>
    </xdr:from>
    <xdr:to>
      <xdr:col>42</xdr:col>
      <xdr:colOff>664104</xdr:colOff>
      <xdr:row>3</xdr:row>
      <xdr:rowOff>1477698</xdr:rowOff>
    </xdr:to>
    <xdr:sp macro="" textlink="">
      <xdr:nvSpPr>
        <xdr:cNvPr id="22" name="ดาว 12 แฉก 132">
          <a:extLst>
            <a:ext uri="{FF2B5EF4-FFF2-40B4-BE49-F238E27FC236}">
              <a16:creationId xmlns:a16="http://schemas.microsoft.com/office/drawing/2014/main" id="{270408F2-F795-4E93-805F-803DC98B415F}"/>
            </a:ext>
          </a:extLst>
        </xdr:cNvPr>
        <xdr:cNvSpPr/>
      </xdr:nvSpPr>
      <xdr:spPr>
        <a:xfrm>
          <a:off x="39545154" y="1968764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45</xdr:col>
      <xdr:colOff>136524</xdr:colOff>
      <xdr:row>3</xdr:row>
      <xdr:rowOff>971285</xdr:rowOff>
    </xdr:from>
    <xdr:to>
      <xdr:col>45</xdr:col>
      <xdr:colOff>612774</xdr:colOff>
      <xdr:row>3</xdr:row>
      <xdr:rowOff>1489869</xdr:rowOff>
    </xdr:to>
    <xdr:sp macro="" textlink="">
      <xdr:nvSpPr>
        <xdr:cNvPr id="23" name="ดาว 12 แฉก 137">
          <a:extLst>
            <a:ext uri="{FF2B5EF4-FFF2-40B4-BE49-F238E27FC236}">
              <a16:creationId xmlns:a16="http://schemas.microsoft.com/office/drawing/2014/main" id="{0CBE8054-A4ED-4C4A-997B-EA99131B6223}"/>
            </a:ext>
          </a:extLst>
        </xdr:cNvPr>
        <xdr:cNvSpPr/>
      </xdr:nvSpPr>
      <xdr:spPr>
        <a:xfrm>
          <a:off x="41751249" y="1980935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46</xdr:col>
      <xdr:colOff>212195</xdr:colOff>
      <xdr:row>3</xdr:row>
      <xdr:rowOff>951706</xdr:rowOff>
    </xdr:from>
    <xdr:to>
      <xdr:col>46</xdr:col>
      <xdr:colOff>688445</xdr:colOff>
      <xdr:row>3</xdr:row>
      <xdr:rowOff>1470290</xdr:rowOff>
    </xdr:to>
    <xdr:sp macro="" textlink="">
      <xdr:nvSpPr>
        <xdr:cNvPr id="24" name="ดาว 12 แฉก 140">
          <a:extLst>
            <a:ext uri="{FF2B5EF4-FFF2-40B4-BE49-F238E27FC236}">
              <a16:creationId xmlns:a16="http://schemas.microsoft.com/office/drawing/2014/main" id="{851DE2D3-FA28-48FE-A231-C00EB868695E}"/>
            </a:ext>
          </a:extLst>
        </xdr:cNvPr>
        <xdr:cNvSpPr/>
      </xdr:nvSpPr>
      <xdr:spPr>
        <a:xfrm>
          <a:off x="42741320" y="1961356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57</xdr:col>
      <xdr:colOff>219074</xdr:colOff>
      <xdr:row>3</xdr:row>
      <xdr:rowOff>961231</xdr:rowOff>
    </xdr:from>
    <xdr:to>
      <xdr:col>57</xdr:col>
      <xdr:colOff>695324</xdr:colOff>
      <xdr:row>3</xdr:row>
      <xdr:rowOff>1479815</xdr:rowOff>
    </xdr:to>
    <xdr:sp macro="" textlink="">
      <xdr:nvSpPr>
        <xdr:cNvPr id="25" name="ดาว 12 แฉก 141">
          <a:extLst>
            <a:ext uri="{FF2B5EF4-FFF2-40B4-BE49-F238E27FC236}">
              <a16:creationId xmlns:a16="http://schemas.microsoft.com/office/drawing/2014/main" id="{55A27C15-E3CA-4ACD-8E72-F8070EDFEA4B}"/>
            </a:ext>
          </a:extLst>
        </xdr:cNvPr>
        <xdr:cNvSpPr/>
      </xdr:nvSpPr>
      <xdr:spPr>
        <a:xfrm>
          <a:off x="52835174" y="1970881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59</xdr:col>
      <xdr:colOff>72494</xdr:colOff>
      <xdr:row>3</xdr:row>
      <xdr:rowOff>968111</xdr:rowOff>
    </xdr:from>
    <xdr:to>
      <xdr:col>59</xdr:col>
      <xdr:colOff>548744</xdr:colOff>
      <xdr:row>3</xdr:row>
      <xdr:rowOff>1486695</xdr:rowOff>
    </xdr:to>
    <xdr:sp macro="" textlink="">
      <xdr:nvSpPr>
        <xdr:cNvPr id="26" name="ดาว 12 แฉก 142">
          <a:extLst>
            <a:ext uri="{FF2B5EF4-FFF2-40B4-BE49-F238E27FC236}">
              <a16:creationId xmlns:a16="http://schemas.microsoft.com/office/drawing/2014/main" id="{7DC24177-9285-419B-99B7-43004A0316CF}"/>
            </a:ext>
          </a:extLst>
        </xdr:cNvPr>
        <xdr:cNvSpPr/>
      </xdr:nvSpPr>
      <xdr:spPr>
        <a:xfrm>
          <a:off x="54317369" y="1977761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60</xdr:col>
      <xdr:colOff>179914</xdr:colOff>
      <xdr:row>3</xdr:row>
      <xdr:rowOff>982927</xdr:rowOff>
    </xdr:from>
    <xdr:to>
      <xdr:col>60</xdr:col>
      <xdr:colOff>656164</xdr:colOff>
      <xdr:row>3</xdr:row>
      <xdr:rowOff>1501511</xdr:rowOff>
    </xdr:to>
    <xdr:sp macro="" textlink="">
      <xdr:nvSpPr>
        <xdr:cNvPr id="27" name="ดาว 12 แฉก 143">
          <a:extLst>
            <a:ext uri="{FF2B5EF4-FFF2-40B4-BE49-F238E27FC236}">
              <a16:creationId xmlns:a16="http://schemas.microsoft.com/office/drawing/2014/main" id="{A025F328-4792-42E8-84CD-0ADB7C4EC07D}"/>
            </a:ext>
          </a:extLst>
        </xdr:cNvPr>
        <xdr:cNvSpPr/>
      </xdr:nvSpPr>
      <xdr:spPr>
        <a:xfrm>
          <a:off x="55091539" y="199257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61</xdr:col>
      <xdr:colOff>157690</xdr:colOff>
      <xdr:row>3</xdr:row>
      <xdr:rowOff>991128</xdr:rowOff>
    </xdr:from>
    <xdr:to>
      <xdr:col>61</xdr:col>
      <xdr:colOff>633940</xdr:colOff>
      <xdr:row>3</xdr:row>
      <xdr:rowOff>1509712</xdr:rowOff>
    </xdr:to>
    <xdr:sp macro="" textlink="">
      <xdr:nvSpPr>
        <xdr:cNvPr id="28" name="ดาว 12 แฉก 144">
          <a:extLst>
            <a:ext uri="{FF2B5EF4-FFF2-40B4-BE49-F238E27FC236}">
              <a16:creationId xmlns:a16="http://schemas.microsoft.com/office/drawing/2014/main" id="{27940633-7BE3-4419-B664-A6D37EBE319F}"/>
            </a:ext>
          </a:extLst>
        </xdr:cNvPr>
        <xdr:cNvSpPr/>
      </xdr:nvSpPr>
      <xdr:spPr>
        <a:xfrm>
          <a:off x="55945615" y="2000778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62</xdr:col>
      <xdr:colOff>148693</xdr:colOff>
      <xdr:row>3</xdr:row>
      <xdr:rowOff>988748</xdr:rowOff>
    </xdr:from>
    <xdr:to>
      <xdr:col>62</xdr:col>
      <xdr:colOff>624943</xdr:colOff>
      <xdr:row>3</xdr:row>
      <xdr:rowOff>1507332</xdr:rowOff>
    </xdr:to>
    <xdr:sp macro="" textlink="">
      <xdr:nvSpPr>
        <xdr:cNvPr id="29" name="ดาว 12 แฉก 145">
          <a:extLst>
            <a:ext uri="{FF2B5EF4-FFF2-40B4-BE49-F238E27FC236}">
              <a16:creationId xmlns:a16="http://schemas.microsoft.com/office/drawing/2014/main" id="{875081DD-1F2E-4852-B5A5-49C16C89F8DF}"/>
            </a:ext>
          </a:extLst>
        </xdr:cNvPr>
        <xdr:cNvSpPr/>
      </xdr:nvSpPr>
      <xdr:spPr>
        <a:xfrm>
          <a:off x="56784343" y="1998398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63</xdr:col>
      <xdr:colOff>197906</xdr:colOff>
      <xdr:row>3</xdr:row>
      <xdr:rowOff>996950</xdr:rowOff>
    </xdr:from>
    <xdr:to>
      <xdr:col>63</xdr:col>
      <xdr:colOff>674156</xdr:colOff>
      <xdr:row>3</xdr:row>
      <xdr:rowOff>1515534</xdr:rowOff>
    </xdr:to>
    <xdr:sp macro="" textlink="">
      <xdr:nvSpPr>
        <xdr:cNvPr id="30" name="ดาว 12 แฉก 146">
          <a:extLst>
            <a:ext uri="{FF2B5EF4-FFF2-40B4-BE49-F238E27FC236}">
              <a16:creationId xmlns:a16="http://schemas.microsoft.com/office/drawing/2014/main" id="{43629F21-BA84-4647-AC7D-BE81B14D6543}"/>
            </a:ext>
          </a:extLst>
        </xdr:cNvPr>
        <xdr:cNvSpPr/>
      </xdr:nvSpPr>
      <xdr:spPr>
        <a:xfrm>
          <a:off x="57566981" y="200660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64</xdr:col>
      <xdr:colOff>215635</xdr:colOff>
      <xdr:row>3</xdr:row>
      <xdr:rowOff>993511</xdr:rowOff>
    </xdr:from>
    <xdr:to>
      <xdr:col>64</xdr:col>
      <xdr:colOff>691885</xdr:colOff>
      <xdr:row>3</xdr:row>
      <xdr:rowOff>1512095</xdr:rowOff>
    </xdr:to>
    <xdr:sp macro="" textlink="">
      <xdr:nvSpPr>
        <xdr:cNvPr id="31" name="ดาว 12 แฉก 147">
          <a:extLst>
            <a:ext uri="{FF2B5EF4-FFF2-40B4-BE49-F238E27FC236}">
              <a16:creationId xmlns:a16="http://schemas.microsoft.com/office/drawing/2014/main" id="{9D53C555-664F-4010-96BF-FD3317D90D62}"/>
            </a:ext>
          </a:extLst>
        </xdr:cNvPr>
        <xdr:cNvSpPr/>
      </xdr:nvSpPr>
      <xdr:spPr>
        <a:xfrm>
          <a:off x="58394335" y="2003161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twoCellAnchor>
  <xdr:twoCellAnchor>
    <xdr:from>
      <xdr:col>69</xdr:col>
      <xdr:colOff>202406</xdr:colOff>
      <xdr:row>3</xdr:row>
      <xdr:rowOff>964407</xdr:rowOff>
    </xdr:from>
    <xdr:to>
      <xdr:col>69</xdr:col>
      <xdr:colOff>678656</xdr:colOff>
      <xdr:row>3</xdr:row>
      <xdr:rowOff>1482991</xdr:rowOff>
    </xdr:to>
    <xdr:sp macro="" textlink="">
      <xdr:nvSpPr>
        <xdr:cNvPr id="32" name="ดาว 12 แฉก 148">
          <a:extLst>
            <a:ext uri="{FF2B5EF4-FFF2-40B4-BE49-F238E27FC236}">
              <a16:creationId xmlns:a16="http://schemas.microsoft.com/office/drawing/2014/main" id="{43219BAA-B5D1-402B-82C3-2A0DBF7BDE97}"/>
            </a:ext>
          </a:extLst>
        </xdr:cNvPr>
        <xdr:cNvSpPr/>
      </xdr:nvSpPr>
      <xdr:spPr>
        <a:xfrm>
          <a:off x="62953106" y="197405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</a:p>
      </xdr:txBody>
    </xdr:sp>
    <xdr:clientData/>
  </xdr:twoCellAnchor>
  <xdr:twoCellAnchor>
    <xdr:from>
      <xdr:col>71</xdr:col>
      <xdr:colOff>211932</xdr:colOff>
      <xdr:row>3</xdr:row>
      <xdr:rowOff>938214</xdr:rowOff>
    </xdr:from>
    <xdr:to>
      <xdr:col>71</xdr:col>
      <xdr:colOff>688182</xdr:colOff>
      <xdr:row>3</xdr:row>
      <xdr:rowOff>1456798</xdr:rowOff>
    </xdr:to>
    <xdr:sp macro="" textlink="">
      <xdr:nvSpPr>
        <xdr:cNvPr id="33" name="ดาว 12 แฉก 149">
          <a:extLst>
            <a:ext uri="{FF2B5EF4-FFF2-40B4-BE49-F238E27FC236}">
              <a16:creationId xmlns:a16="http://schemas.microsoft.com/office/drawing/2014/main" id="{2F5ED3F3-759B-4BCE-8CFF-86C7D0C3BDD1}"/>
            </a:ext>
          </a:extLst>
        </xdr:cNvPr>
        <xdr:cNvSpPr/>
      </xdr:nvSpPr>
      <xdr:spPr>
        <a:xfrm>
          <a:off x="64658082" y="1947864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72</xdr:col>
      <xdr:colOff>249239</xdr:colOff>
      <xdr:row>3</xdr:row>
      <xdr:rowOff>854757</xdr:rowOff>
    </xdr:from>
    <xdr:to>
      <xdr:col>72</xdr:col>
      <xdr:colOff>725489</xdr:colOff>
      <xdr:row>3</xdr:row>
      <xdr:rowOff>1373341</xdr:rowOff>
    </xdr:to>
    <xdr:sp macro="" textlink="">
      <xdr:nvSpPr>
        <xdr:cNvPr id="34" name="ดาว 12 แฉก 150">
          <a:extLst>
            <a:ext uri="{FF2B5EF4-FFF2-40B4-BE49-F238E27FC236}">
              <a16:creationId xmlns:a16="http://schemas.microsoft.com/office/drawing/2014/main" id="{3A1E5993-902F-4559-88F3-DB3351DC5E8F}"/>
            </a:ext>
          </a:extLst>
        </xdr:cNvPr>
        <xdr:cNvSpPr/>
      </xdr:nvSpPr>
      <xdr:spPr>
        <a:xfrm>
          <a:off x="65609789" y="186440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73</xdr:col>
      <xdr:colOff>103982</xdr:colOff>
      <xdr:row>3</xdr:row>
      <xdr:rowOff>934773</xdr:rowOff>
    </xdr:from>
    <xdr:to>
      <xdr:col>73</xdr:col>
      <xdr:colOff>580232</xdr:colOff>
      <xdr:row>3</xdr:row>
      <xdr:rowOff>1453357</xdr:rowOff>
    </xdr:to>
    <xdr:sp macro="" textlink="">
      <xdr:nvSpPr>
        <xdr:cNvPr id="35" name="ดาว 12 แฉก 151">
          <a:extLst>
            <a:ext uri="{FF2B5EF4-FFF2-40B4-BE49-F238E27FC236}">
              <a16:creationId xmlns:a16="http://schemas.microsoft.com/office/drawing/2014/main" id="{6227123D-CDA7-42A9-88D1-58EFBC8BD168}"/>
            </a:ext>
          </a:extLst>
        </xdr:cNvPr>
        <xdr:cNvSpPr/>
      </xdr:nvSpPr>
      <xdr:spPr>
        <a:xfrm>
          <a:off x="66417032" y="1944423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74</xdr:col>
      <xdr:colOff>166687</xdr:colOff>
      <xdr:row>3</xdr:row>
      <xdr:rowOff>920750</xdr:rowOff>
    </xdr:from>
    <xdr:to>
      <xdr:col>74</xdr:col>
      <xdr:colOff>642937</xdr:colOff>
      <xdr:row>3</xdr:row>
      <xdr:rowOff>1439334</xdr:rowOff>
    </xdr:to>
    <xdr:sp macro="" textlink="">
      <xdr:nvSpPr>
        <xdr:cNvPr id="36" name="ดาว 12 แฉก 152">
          <a:extLst>
            <a:ext uri="{FF2B5EF4-FFF2-40B4-BE49-F238E27FC236}">
              <a16:creationId xmlns:a16="http://schemas.microsoft.com/office/drawing/2014/main" id="{68314457-FEEC-4C82-9BDC-F2C171FF2984}"/>
            </a:ext>
          </a:extLst>
        </xdr:cNvPr>
        <xdr:cNvSpPr/>
      </xdr:nvSpPr>
      <xdr:spPr>
        <a:xfrm>
          <a:off x="67298887" y="193040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75</xdr:col>
      <xdr:colOff>190499</xdr:colOff>
      <xdr:row>3</xdr:row>
      <xdr:rowOff>937949</xdr:rowOff>
    </xdr:from>
    <xdr:to>
      <xdr:col>75</xdr:col>
      <xdr:colOff>666749</xdr:colOff>
      <xdr:row>3</xdr:row>
      <xdr:rowOff>1456533</xdr:rowOff>
    </xdr:to>
    <xdr:sp macro="" textlink="">
      <xdr:nvSpPr>
        <xdr:cNvPr id="37" name="ดาว 12 แฉก 153">
          <a:extLst>
            <a:ext uri="{FF2B5EF4-FFF2-40B4-BE49-F238E27FC236}">
              <a16:creationId xmlns:a16="http://schemas.microsoft.com/office/drawing/2014/main" id="{C2DBF16F-24A1-4C48-82F4-C5C52070FAA0}"/>
            </a:ext>
          </a:extLst>
        </xdr:cNvPr>
        <xdr:cNvSpPr/>
      </xdr:nvSpPr>
      <xdr:spPr>
        <a:xfrm>
          <a:off x="68151374" y="1947599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81</xdr:col>
      <xdr:colOff>132556</xdr:colOff>
      <xdr:row>3</xdr:row>
      <xdr:rowOff>954089</xdr:rowOff>
    </xdr:from>
    <xdr:to>
      <xdr:col>81</xdr:col>
      <xdr:colOff>608806</xdr:colOff>
      <xdr:row>3</xdr:row>
      <xdr:rowOff>1472673</xdr:rowOff>
    </xdr:to>
    <xdr:sp macro="" textlink="">
      <xdr:nvSpPr>
        <xdr:cNvPr id="38" name="ดาว 12 แฉก 154">
          <a:extLst>
            <a:ext uri="{FF2B5EF4-FFF2-40B4-BE49-F238E27FC236}">
              <a16:creationId xmlns:a16="http://schemas.microsoft.com/office/drawing/2014/main" id="{9E001480-1E59-4973-B3D3-E49BFB37D3C3}"/>
            </a:ext>
          </a:extLst>
        </xdr:cNvPr>
        <xdr:cNvSpPr/>
      </xdr:nvSpPr>
      <xdr:spPr>
        <a:xfrm>
          <a:off x="73827481" y="1963739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twoCellAnchor>
  <xdr:twoCellAnchor>
    <xdr:from>
      <xdr:col>82</xdr:col>
      <xdr:colOff>230188</xdr:colOff>
      <xdr:row>3</xdr:row>
      <xdr:rowOff>932657</xdr:rowOff>
    </xdr:from>
    <xdr:to>
      <xdr:col>82</xdr:col>
      <xdr:colOff>706438</xdr:colOff>
      <xdr:row>3</xdr:row>
      <xdr:rowOff>1451241</xdr:rowOff>
    </xdr:to>
    <xdr:sp macro="" textlink="">
      <xdr:nvSpPr>
        <xdr:cNvPr id="39" name="ดาว 12 แฉก 155">
          <a:extLst>
            <a:ext uri="{FF2B5EF4-FFF2-40B4-BE49-F238E27FC236}">
              <a16:creationId xmlns:a16="http://schemas.microsoft.com/office/drawing/2014/main" id="{0110ADB3-D5D3-4C86-9223-6EFEC13975F4}"/>
            </a:ext>
          </a:extLst>
        </xdr:cNvPr>
        <xdr:cNvSpPr/>
      </xdr:nvSpPr>
      <xdr:spPr>
        <a:xfrm>
          <a:off x="74753788" y="194230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</a:p>
      </xdr:txBody>
    </xdr:sp>
    <xdr:clientData/>
  </xdr:twoCellAnchor>
  <xdr:twoCellAnchor>
    <xdr:from>
      <xdr:col>85</xdr:col>
      <xdr:colOff>315120</xdr:colOff>
      <xdr:row>3</xdr:row>
      <xdr:rowOff>914401</xdr:rowOff>
    </xdr:from>
    <xdr:to>
      <xdr:col>85</xdr:col>
      <xdr:colOff>791370</xdr:colOff>
      <xdr:row>3</xdr:row>
      <xdr:rowOff>1432985</xdr:rowOff>
    </xdr:to>
    <xdr:sp macro="" textlink="">
      <xdr:nvSpPr>
        <xdr:cNvPr id="40" name="ดาว 12 แฉก 156">
          <a:extLst>
            <a:ext uri="{FF2B5EF4-FFF2-40B4-BE49-F238E27FC236}">
              <a16:creationId xmlns:a16="http://schemas.microsoft.com/office/drawing/2014/main" id="{789D3F4D-0AE1-416F-A296-5D9907EA86F2}"/>
            </a:ext>
          </a:extLst>
        </xdr:cNvPr>
        <xdr:cNvSpPr/>
      </xdr:nvSpPr>
      <xdr:spPr>
        <a:xfrm>
          <a:off x="77839095" y="1924051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</a:t>
          </a:r>
        </a:p>
      </xdr:txBody>
    </xdr:sp>
    <xdr:clientData/>
  </xdr:twoCellAnchor>
  <xdr:twoCellAnchor>
    <xdr:from>
      <xdr:col>93</xdr:col>
      <xdr:colOff>126207</xdr:colOff>
      <xdr:row>3</xdr:row>
      <xdr:rowOff>828676</xdr:rowOff>
    </xdr:from>
    <xdr:to>
      <xdr:col>93</xdr:col>
      <xdr:colOff>602457</xdr:colOff>
      <xdr:row>3</xdr:row>
      <xdr:rowOff>1347260</xdr:rowOff>
    </xdr:to>
    <xdr:sp macro="" textlink="">
      <xdr:nvSpPr>
        <xdr:cNvPr id="41" name="ดาว 12 แฉก 157">
          <a:extLst>
            <a:ext uri="{FF2B5EF4-FFF2-40B4-BE49-F238E27FC236}">
              <a16:creationId xmlns:a16="http://schemas.microsoft.com/office/drawing/2014/main" id="{C4B487B2-9FA3-47F9-A077-E55EC1691130}"/>
            </a:ext>
          </a:extLst>
        </xdr:cNvPr>
        <xdr:cNvSpPr/>
      </xdr:nvSpPr>
      <xdr:spPr>
        <a:xfrm>
          <a:off x="85898832" y="1838326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102</xdr:col>
      <xdr:colOff>166347</xdr:colOff>
      <xdr:row>3</xdr:row>
      <xdr:rowOff>848714</xdr:rowOff>
    </xdr:from>
    <xdr:to>
      <xdr:col>102</xdr:col>
      <xdr:colOff>642597</xdr:colOff>
      <xdr:row>3</xdr:row>
      <xdr:rowOff>1367298</xdr:rowOff>
    </xdr:to>
    <xdr:sp macro="" textlink="">
      <xdr:nvSpPr>
        <xdr:cNvPr id="42" name="ดาว 12 แฉก 158">
          <a:extLst>
            <a:ext uri="{FF2B5EF4-FFF2-40B4-BE49-F238E27FC236}">
              <a16:creationId xmlns:a16="http://schemas.microsoft.com/office/drawing/2014/main" id="{96FA378A-C125-46F8-8120-4756D8D3621A}"/>
            </a:ext>
          </a:extLst>
        </xdr:cNvPr>
        <xdr:cNvSpPr/>
      </xdr:nvSpPr>
      <xdr:spPr>
        <a:xfrm>
          <a:off x="94025697" y="1858364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101</xdr:col>
      <xdr:colOff>292306</xdr:colOff>
      <xdr:row>3</xdr:row>
      <xdr:rowOff>894424</xdr:rowOff>
    </xdr:from>
    <xdr:to>
      <xdr:col>101</xdr:col>
      <xdr:colOff>768556</xdr:colOff>
      <xdr:row>3</xdr:row>
      <xdr:rowOff>1413008</xdr:rowOff>
    </xdr:to>
    <xdr:sp macro="" textlink="">
      <xdr:nvSpPr>
        <xdr:cNvPr id="43" name="ดาว 12 แฉก 159">
          <a:extLst>
            <a:ext uri="{FF2B5EF4-FFF2-40B4-BE49-F238E27FC236}">
              <a16:creationId xmlns:a16="http://schemas.microsoft.com/office/drawing/2014/main" id="{8044BEE6-FB7E-4739-B471-EA5ABB9A4A46}"/>
            </a:ext>
          </a:extLst>
        </xdr:cNvPr>
        <xdr:cNvSpPr/>
      </xdr:nvSpPr>
      <xdr:spPr>
        <a:xfrm>
          <a:off x="92951506" y="1904074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97</xdr:col>
      <xdr:colOff>166688</xdr:colOff>
      <xdr:row>3</xdr:row>
      <xdr:rowOff>892970</xdr:rowOff>
    </xdr:from>
    <xdr:to>
      <xdr:col>97</xdr:col>
      <xdr:colOff>642938</xdr:colOff>
      <xdr:row>3</xdr:row>
      <xdr:rowOff>1411554</xdr:rowOff>
    </xdr:to>
    <xdr:sp macro="" textlink="">
      <xdr:nvSpPr>
        <xdr:cNvPr id="44" name="ดาว 12 แฉก 160">
          <a:extLst>
            <a:ext uri="{FF2B5EF4-FFF2-40B4-BE49-F238E27FC236}">
              <a16:creationId xmlns:a16="http://schemas.microsoft.com/office/drawing/2014/main" id="{DB46A2F2-69D3-4D8D-83B8-186F703BB289}"/>
            </a:ext>
          </a:extLst>
        </xdr:cNvPr>
        <xdr:cNvSpPr/>
      </xdr:nvSpPr>
      <xdr:spPr>
        <a:xfrm>
          <a:off x="89482613" y="190262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96</xdr:col>
      <xdr:colOff>188118</xdr:colOff>
      <xdr:row>3</xdr:row>
      <xdr:rowOff>926307</xdr:rowOff>
    </xdr:from>
    <xdr:to>
      <xdr:col>96</xdr:col>
      <xdr:colOff>664368</xdr:colOff>
      <xdr:row>3</xdr:row>
      <xdr:rowOff>1444891</xdr:rowOff>
    </xdr:to>
    <xdr:sp macro="" textlink="">
      <xdr:nvSpPr>
        <xdr:cNvPr id="45" name="ดาว 12 แฉก 161">
          <a:extLst>
            <a:ext uri="{FF2B5EF4-FFF2-40B4-BE49-F238E27FC236}">
              <a16:creationId xmlns:a16="http://schemas.microsoft.com/office/drawing/2014/main" id="{88E889CA-F881-4FDE-A293-A98E6E1C81DC}"/>
            </a:ext>
          </a:extLst>
        </xdr:cNvPr>
        <xdr:cNvSpPr/>
      </xdr:nvSpPr>
      <xdr:spPr>
        <a:xfrm>
          <a:off x="88570593" y="193595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108</xdr:col>
      <xdr:colOff>138907</xdr:colOff>
      <xdr:row>3</xdr:row>
      <xdr:rowOff>940594</xdr:rowOff>
    </xdr:from>
    <xdr:to>
      <xdr:col>108</xdr:col>
      <xdr:colOff>615157</xdr:colOff>
      <xdr:row>3</xdr:row>
      <xdr:rowOff>1459178</xdr:rowOff>
    </xdr:to>
    <xdr:sp macro="" textlink="">
      <xdr:nvSpPr>
        <xdr:cNvPr id="46" name="ดาว 12 แฉก 163">
          <a:extLst>
            <a:ext uri="{FF2B5EF4-FFF2-40B4-BE49-F238E27FC236}">
              <a16:creationId xmlns:a16="http://schemas.microsoft.com/office/drawing/2014/main" id="{098AC48D-1A31-4E15-802D-399645F89A23}"/>
            </a:ext>
          </a:extLst>
        </xdr:cNvPr>
        <xdr:cNvSpPr/>
      </xdr:nvSpPr>
      <xdr:spPr>
        <a:xfrm>
          <a:off x="98960782" y="1950244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109</xdr:col>
      <xdr:colOff>188120</xdr:colOff>
      <xdr:row>3</xdr:row>
      <xdr:rowOff>962025</xdr:rowOff>
    </xdr:from>
    <xdr:to>
      <xdr:col>109</xdr:col>
      <xdr:colOff>664370</xdr:colOff>
      <xdr:row>3</xdr:row>
      <xdr:rowOff>1480609</xdr:rowOff>
    </xdr:to>
    <xdr:sp macro="" textlink="">
      <xdr:nvSpPr>
        <xdr:cNvPr id="47" name="ดาว 12 แฉก 164">
          <a:extLst>
            <a:ext uri="{FF2B5EF4-FFF2-40B4-BE49-F238E27FC236}">
              <a16:creationId xmlns:a16="http://schemas.microsoft.com/office/drawing/2014/main" id="{58B1D690-8F2A-43F7-A77F-60BBD2FB1C87}"/>
            </a:ext>
          </a:extLst>
        </xdr:cNvPr>
        <xdr:cNvSpPr/>
      </xdr:nvSpPr>
      <xdr:spPr>
        <a:xfrm>
          <a:off x="99924395" y="1971675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110</xdr:col>
      <xdr:colOff>233362</xdr:colOff>
      <xdr:row>3</xdr:row>
      <xdr:rowOff>947737</xdr:rowOff>
    </xdr:from>
    <xdr:to>
      <xdr:col>110</xdr:col>
      <xdr:colOff>709612</xdr:colOff>
      <xdr:row>3</xdr:row>
      <xdr:rowOff>1466321</xdr:rowOff>
    </xdr:to>
    <xdr:sp macro="" textlink="">
      <xdr:nvSpPr>
        <xdr:cNvPr id="48" name="ดาว 12 แฉก 165">
          <a:extLst>
            <a:ext uri="{FF2B5EF4-FFF2-40B4-BE49-F238E27FC236}">
              <a16:creationId xmlns:a16="http://schemas.microsoft.com/office/drawing/2014/main" id="{E6AA37C9-81BD-4840-8DA9-9B3B84E56F69}"/>
            </a:ext>
          </a:extLst>
        </xdr:cNvPr>
        <xdr:cNvSpPr/>
      </xdr:nvSpPr>
      <xdr:spPr>
        <a:xfrm>
          <a:off x="100998337" y="195738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119</xdr:col>
      <xdr:colOff>266701</xdr:colOff>
      <xdr:row>3</xdr:row>
      <xdr:rowOff>957262</xdr:rowOff>
    </xdr:from>
    <xdr:to>
      <xdr:col>119</xdr:col>
      <xdr:colOff>742951</xdr:colOff>
      <xdr:row>3</xdr:row>
      <xdr:rowOff>1475846</xdr:rowOff>
    </xdr:to>
    <xdr:sp macro="" textlink="">
      <xdr:nvSpPr>
        <xdr:cNvPr id="49" name="ดาว 12 แฉก 166">
          <a:extLst>
            <a:ext uri="{FF2B5EF4-FFF2-40B4-BE49-F238E27FC236}">
              <a16:creationId xmlns:a16="http://schemas.microsoft.com/office/drawing/2014/main" id="{E709BF3D-DC5F-43E3-9A48-B98162430209}"/>
            </a:ext>
          </a:extLst>
        </xdr:cNvPr>
        <xdr:cNvSpPr/>
      </xdr:nvSpPr>
      <xdr:spPr>
        <a:xfrm>
          <a:off x="108546901" y="1966912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121</xdr:col>
      <xdr:colOff>321469</xdr:colOff>
      <xdr:row>3</xdr:row>
      <xdr:rowOff>904875</xdr:rowOff>
    </xdr:from>
    <xdr:to>
      <xdr:col>121</xdr:col>
      <xdr:colOff>797719</xdr:colOff>
      <xdr:row>3</xdr:row>
      <xdr:rowOff>1423459</xdr:rowOff>
    </xdr:to>
    <xdr:sp macro="" textlink="">
      <xdr:nvSpPr>
        <xdr:cNvPr id="50" name="ดาว 12 แฉก 167">
          <a:extLst>
            <a:ext uri="{FF2B5EF4-FFF2-40B4-BE49-F238E27FC236}">
              <a16:creationId xmlns:a16="http://schemas.microsoft.com/office/drawing/2014/main" id="{563AD741-35AC-4314-AB05-AAFDA0ED1ED1}"/>
            </a:ext>
          </a:extLst>
        </xdr:cNvPr>
        <xdr:cNvSpPr/>
      </xdr:nvSpPr>
      <xdr:spPr>
        <a:xfrm>
          <a:off x="110335219" y="1914525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124</xdr:col>
      <xdr:colOff>218281</xdr:colOff>
      <xdr:row>3</xdr:row>
      <xdr:rowOff>972344</xdr:rowOff>
    </xdr:from>
    <xdr:to>
      <xdr:col>124</xdr:col>
      <xdr:colOff>694531</xdr:colOff>
      <xdr:row>3</xdr:row>
      <xdr:rowOff>1490928</xdr:rowOff>
    </xdr:to>
    <xdr:sp macro="" textlink="">
      <xdr:nvSpPr>
        <xdr:cNvPr id="51" name="ดาว 12 แฉก 168">
          <a:extLst>
            <a:ext uri="{FF2B5EF4-FFF2-40B4-BE49-F238E27FC236}">
              <a16:creationId xmlns:a16="http://schemas.microsoft.com/office/drawing/2014/main" id="{DD1C76BB-A3A4-4A70-88FB-ABA596177DC7}"/>
            </a:ext>
          </a:extLst>
        </xdr:cNvPr>
        <xdr:cNvSpPr/>
      </xdr:nvSpPr>
      <xdr:spPr>
        <a:xfrm>
          <a:off x="113137156" y="1981994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125</xdr:col>
      <xdr:colOff>300567</xdr:colOff>
      <xdr:row>3</xdr:row>
      <xdr:rowOff>958057</xdr:rowOff>
    </xdr:from>
    <xdr:to>
      <xdr:col>125</xdr:col>
      <xdr:colOff>776817</xdr:colOff>
      <xdr:row>3</xdr:row>
      <xdr:rowOff>1476641</xdr:rowOff>
    </xdr:to>
    <xdr:sp macro="" textlink="">
      <xdr:nvSpPr>
        <xdr:cNvPr id="52" name="ดาว 12 แฉก 169">
          <a:extLst>
            <a:ext uri="{FF2B5EF4-FFF2-40B4-BE49-F238E27FC236}">
              <a16:creationId xmlns:a16="http://schemas.microsoft.com/office/drawing/2014/main" id="{0CC1F41D-2E39-4119-84C1-D95E40D5D5A7}"/>
            </a:ext>
          </a:extLst>
        </xdr:cNvPr>
        <xdr:cNvSpPr/>
      </xdr:nvSpPr>
      <xdr:spPr>
        <a:xfrm>
          <a:off x="114133842" y="196770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126</xdr:col>
      <xdr:colOff>201613</xdr:colOff>
      <xdr:row>3</xdr:row>
      <xdr:rowOff>976842</xdr:rowOff>
    </xdr:from>
    <xdr:to>
      <xdr:col>126</xdr:col>
      <xdr:colOff>677863</xdr:colOff>
      <xdr:row>3</xdr:row>
      <xdr:rowOff>1495426</xdr:rowOff>
    </xdr:to>
    <xdr:sp macro="" textlink="">
      <xdr:nvSpPr>
        <xdr:cNvPr id="53" name="ดาว 12 แฉก 170">
          <a:extLst>
            <a:ext uri="{FF2B5EF4-FFF2-40B4-BE49-F238E27FC236}">
              <a16:creationId xmlns:a16="http://schemas.microsoft.com/office/drawing/2014/main" id="{44C9EE73-6423-4CB7-909C-308BF5246F92}"/>
            </a:ext>
          </a:extLst>
        </xdr:cNvPr>
        <xdr:cNvSpPr/>
      </xdr:nvSpPr>
      <xdr:spPr>
        <a:xfrm>
          <a:off x="115082638" y="1986492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127</xdr:col>
      <xdr:colOff>302418</xdr:colOff>
      <xdr:row>3</xdr:row>
      <xdr:rowOff>933450</xdr:rowOff>
    </xdr:from>
    <xdr:to>
      <xdr:col>127</xdr:col>
      <xdr:colOff>778668</xdr:colOff>
      <xdr:row>3</xdr:row>
      <xdr:rowOff>1452034</xdr:rowOff>
    </xdr:to>
    <xdr:sp macro="" textlink="">
      <xdr:nvSpPr>
        <xdr:cNvPr id="54" name="ดาว 12 แฉก 171">
          <a:extLst>
            <a:ext uri="{FF2B5EF4-FFF2-40B4-BE49-F238E27FC236}">
              <a16:creationId xmlns:a16="http://schemas.microsoft.com/office/drawing/2014/main" id="{B1D05663-152F-4809-A346-8ACC96ADFF00}"/>
            </a:ext>
          </a:extLst>
        </xdr:cNvPr>
        <xdr:cNvSpPr/>
      </xdr:nvSpPr>
      <xdr:spPr>
        <a:xfrm>
          <a:off x="116097843" y="194310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128</xdr:col>
      <xdr:colOff>216694</xdr:colOff>
      <xdr:row>3</xdr:row>
      <xdr:rowOff>987955</xdr:rowOff>
    </xdr:from>
    <xdr:to>
      <xdr:col>128</xdr:col>
      <xdr:colOff>692944</xdr:colOff>
      <xdr:row>3</xdr:row>
      <xdr:rowOff>1506539</xdr:rowOff>
    </xdr:to>
    <xdr:sp macro="" textlink="">
      <xdr:nvSpPr>
        <xdr:cNvPr id="55" name="ดาว 12 แฉก 172">
          <a:extLst>
            <a:ext uri="{FF2B5EF4-FFF2-40B4-BE49-F238E27FC236}">
              <a16:creationId xmlns:a16="http://schemas.microsoft.com/office/drawing/2014/main" id="{3BE96F18-857E-4A05-9CA8-2E6921015C48}"/>
            </a:ext>
          </a:extLst>
        </xdr:cNvPr>
        <xdr:cNvSpPr/>
      </xdr:nvSpPr>
      <xdr:spPr>
        <a:xfrm>
          <a:off x="117069394" y="1997605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twoCellAnchor>
  <xdr:twoCellAnchor>
    <xdr:from>
      <xdr:col>131</xdr:col>
      <xdr:colOff>273843</xdr:colOff>
      <xdr:row>3</xdr:row>
      <xdr:rowOff>964407</xdr:rowOff>
    </xdr:from>
    <xdr:to>
      <xdr:col>131</xdr:col>
      <xdr:colOff>750093</xdr:colOff>
      <xdr:row>3</xdr:row>
      <xdr:rowOff>1482991</xdr:rowOff>
    </xdr:to>
    <xdr:sp macro="" textlink="">
      <xdr:nvSpPr>
        <xdr:cNvPr id="56" name="ดาว 12 แฉก 173">
          <a:extLst>
            <a:ext uri="{FF2B5EF4-FFF2-40B4-BE49-F238E27FC236}">
              <a16:creationId xmlns:a16="http://schemas.microsoft.com/office/drawing/2014/main" id="{0B5CD9EA-3DBE-4AC1-A15E-DF565D025C86}"/>
            </a:ext>
          </a:extLst>
        </xdr:cNvPr>
        <xdr:cNvSpPr/>
      </xdr:nvSpPr>
      <xdr:spPr>
        <a:xfrm>
          <a:off x="119869743" y="197405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</a:p>
      </xdr:txBody>
    </xdr:sp>
    <xdr:clientData/>
  </xdr:twoCellAnchor>
  <xdr:twoCellAnchor>
    <xdr:from>
      <xdr:col>133</xdr:col>
      <xdr:colOff>282047</xdr:colOff>
      <xdr:row>3</xdr:row>
      <xdr:rowOff>964671</xdr:rowOff>
    </xdr:from>
    <xdr:to>
      <xdr:col>133</xdr:col>
      <xdr:colOff>758297</xdr:colOff>
      <xdr:row>3</xdr:row>
      <xdr:rowOff>1483255</xdr:rowOff>
    </xdr:to>
    <xdr:sp macro="" textlink="">
      <xdr:nvSpPr>
        <xdr:cNvPr id="57" name="ดาว 12 แฉก 174">
          <a:extLst>
            <a:ext uri="{FF2B5EF4-FFF2-40B4-BE49-F238E27FC236}">
              <a16:creationId xmlns:a16="http://schemas.microsoft.com/office/drawing/2014/main" id="{857401FF-3255-48E3-B689-060A5E840A75}"/>
            </a:ext>
          </a:extLst>
        </xdr:cNvPr>
        <xdr:cNvSpPr/>
      </xdr:nvSpPr>
      <xdr:spPr>
        <a:xfrm>
          <a:off x="121611497" y="1974321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135</xdr:col>
      <xdr:colOff>166687</xdr:colOff>
      <xdr:row>3</xdr:row>
      <xdr:rowOff>916781</xdr:rowOff>
    </xdr:from>
    <xdr:to>
      <xdr:col>135</xdr:col>
      <xdr:colOff>642937</xdr:colOff>
      <xdr:row>3</xdr:row>
      <xdr:rowOff>1435365</xdr:rowOff>
    </xdr:to>
    <xdr:sp macro="" textlink="">
      <xdr:nvSpPr>
        <xdr:cNvPr id="58" name="ดาว 12 แฉก 175">
          <a:extLst>
            <a:ext uri="{FF2B5EF4-FFF2-40B4-BE49-F238E27FC236}">
              <a16:creationId xmlns:a16="http://schemas.microsoft.com/office/drawing/2014/main" id="{85ADFB16-6889-4A89-91C6-0FEC30900C99}"/>
            </a:ext>
          </a:extLst>
        </xdr:cNvPr>
        <xdr:cNvSpPr/>
      </xdr:nvSpPr>
      <xdr:spPr>
        <a:xfrm>
          <a:off x="123429712" y="1926431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136</xdr:col>
      <xdr:colOff>234422</xdr:colOff>
      <xdr:row>3</xdr:row>
      <xdr:rowOff>926306</xdr:rowOff>
    </xdr:from>
    <xdr:to>
      <xdr:col>136</xdr:col>
      <xdr:colOff>710672</xdr:colOff>
      <xdr:row>3</xdr:row>
      <xdr:rowOff>1444890</xdr:rowOff>
    </xdr:to>
    <xdr:sp macro="" textlink="">
      <xdr:nvSpPr>
        <xdr:cNvPr id="59" name="ดาว 12 แฉก 176">
          <a:extLst>
            <a:ext uri="{FF2B5EF4-FFF2-40B4-BE49-F238E27FC236}">
              <a16:creationId xmlns:a16="http://schemas.microsoft.com/office/drawing/2014/main" id="{A1AFF1B8-DFF1-4FE5-BD17-73F3B509EA89}"/>
            </a:ext>
          </a:extLst>
        </xdr:cNvPr>
        <xdr:cNvSpPr/>
      </xdr:nvSpPr>
      <xdr:spPr>
        <a:xfrm>
          <a:off x="124288022" y="1935956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141</xdr:col>
      <xdr:colOff>200290</xdr:colOff>
      <xdr:row>3</xdr:row>
      <xdr:rowOff>939800</xdr:rowOff>
    </xdr:from>
    <xdr:to>
      <xdr:col>141</xdr:col>
      <xdr:colOff>676540</xdr:colOff>
      <xdr:row>3</xdr:row>
      <xdr:rowOff>1458384</xdr:rowOff>
    </xdr:to>
    <xdr:sp macro="" textlink="">
      <xdr:nvSpPr>
        <xdr:cNvPr id="60" name="ดาว 12 แฉก 177">
          <a:extLst>
            <a:ext uri="{FF2B5EF4-FFF2-40B4-BE49-F238E27FC236}">
              <a16:creationId xmlns:a16="http://schemas.microsoft.com/office/drawing/2014/main" id="{11C2BEDD-8849-4524-BF45-A878EA090747}"/>
            </a:ext>
          </a:extLst>
        </xdr:cNvPr>
        <xdr:cNvSpPr/>
      </xdr:nvSpPr>
      <xdr:spPr>
        <a:xfrm>
          <a:off x="128254390" y="194945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142</xdr:col>
      <xdr:colOff>224368</xdr:colOff>
      <xdr:row>3</xdr:row>
      <xdr:rowOff>946680</xdr:rowOff>
    </xdr:from>
    <xdr:to>
      <xdr:col>142</xdr:col>
      <xdr:colOff>700618</xdr:colOff>
      <xdr:row>3</xdr:row>
      <xdr:rowOff>1465264</xdr:rowOff>
    </xdr:to>
    <xdr:sp macro="" textlink="">
      <xdr:nvSpPr>
        <xdr:cNvPr id="61" name="ดาว 12 แฉก 178">
          <a:extLst>
            <a:ext uri="{FF2B5EF4-FFF2-40B4-BE49-F238E27FC236}">
              <a16:creationId xmlns:a16="http://schemas.microsoft.com/office/drawing/2014/main" id="{E68BD39E-774B-4982-86F3-E596F6B3B36E}"/>
            </a:ext>
          </a:extLst>
        </xdr:cNvPr>
        <xdr:cNvSpPr/>
      </xdr:nvSpPr>
      <xdr:spPr>
        <a:xfrm>
          <a:off x="129192868" y="195633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143</xdr:col>
      <xdr:colOff>194205</xdr:colOff>
      <xdr:row>3</xdr:row>
      <xdr:rowOff>961496</xdr:rowOff>
    </xdr:from>
    <xdr:to>
      <xdr:col>143</xdr:col>
      <xdr:colOff>670455</xdr:colOff>
      <xdr:row>3</xdr:row>
      <xdr:rowOff>1480080</xdr:rowOff>
    </xdr:to>
    <xdr:sp macro="" textlink="">
      <xdr:nvSpPr>
        <xdr:cNvPr id="62" name="ดาว 12 แฉก 179">
          <a:extLst>
            <a:ext uri="{FF2B5EF4-FFF2-40B4-BE49-F238E27FC236}">
              <a16:creationId xmlns:a16="http://schemas.microsoft.com/office/drawing/2014/main" id="{CDD3DEBB-3FF3-4AAA-8720-941271D9892C}"/>
            </a:ext>
          </a:extLst>
        </xdr:cNvPr>
        <xdr:cNvSpPr/>
      </xdr:nvSpPr>
      <xdr:spPr>
        <a:xfrm>
          <a:off x="130077105" y="1971146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156</xdr:col>
      <xdr:colOff>120387</xdr:colOff>
      <xdr:row>3</xdr:row>
      <xdr:rowOff>908843</xdr:rowOff>
    </xdr:from>
    <xdr:to>
      <xdr:col>156</xdr:col>
      <xdr:colOff>596637</xdr:colOff>
      <xdr:row>3</xdr:row>
      <xdr:rowOff>1427427</xdr:rowOff>
    </xdr:to>
    <xdr:sp macro="" textlink="">
      <xdr:nvSpPr>
        <xdr:cNvPr id="63" name="ดาว 12 แฉก 180">
          <a:extLst>
            <a:ext uri="{FF2B5EF4-FFF2-40B4-BE49-F238E27FC236}">
              <a16:creationId xmlns:a16="http://schemas.microsoft.com/office/drawing/2014/main" id="{535A1596-313B-460E-937B-B47A8E2EA225}"/>
            </a:ext>
          </a:extLst>
        </xdr:cNvPr>
        <xdr:cNvSpPr/>
      </xdr:nvSpPr>
      <xdr:spPr>
        <a:xfrm>
          <a:off x="141890487" y="1918493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twoCellAnchor>
  <xdr:twoCellAnchor>
    <xdr:from>
      <xdr:col>158</xdr:col>
      <xdr:colOff>292364</xdr:colOff>
      <xdr:row>3</xdr:row>
      <xdr:rowOff>928687</xdr:rowOff>
    </xdr:from>
    <xdr:to>
      <xdr:col>158</xdr:col>
      <xdr:colOff>768614</xdr:colOff>
      <xdr:row>3</xdr:row>
      <xdr:rowOff>1447271</xdr:rowOff>
    </xdr:to>
    <xdr:sp macro="" textlink="">
      <xdr:nvSpPr>
        <xdr:cNvPr id="64" name="ดาว 12 แฉก 181">
          <a:extLst>
            <a:ext uri="{FF2B5EF4-FFF2-40B4-BE49-F238E27FC236}">
              <a16:creationId xmlns:a16="http://schemas.microsoft.com/office/drawing/2014/main" id="{50AF5E51-57F5-4129-8173-F849421EDD89}"/>
            </a:ext>
          </a:extLst>
        </xdr:cNvPr>
        <xdr:cNvSpPr/>
      </xdr:nvSpPr>
      <xdr:spPr>
        <a:xfrm>
          <a:off x="143605514" y="193833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166</xdr:col>
      <xdr:colOff>268023</xdr:colOff>
      <xdr:row>3</xdr:row>
      <xdr:rowOff>931636</xdr:rowOff>
    </xdr:from>
    <xdr:to>
      <xdr:col>166</xdr:col>
      <xdr:colOff>744273</xdr:colOff>
      <xdr:row>3</xdr:row>
      <xdr:rowOff>1450220</xdr:rowOff>
    </xdr:to>
    <xdr:sp macro="" textlink="">
      <xdr:nvSpPr>
        <xdr:cNvPr id="65" name="ดาว 12 แฉก 182">
          <a:extLst>
            <a:ext uri="{FF2B5EF4-FFF2-40B4-BE49-F238E27FC236}">
              <a16:creationId xmlns:a16="http://schemas.microsoft.com/office/drawing/2014/main" id="{623B6C25-B082-4B94-B1AB-1E1333803A61}"/>
            </a:ext>
          </a:extLst>
        </xdr:cNvPr>
        <xdr:cNvSpPr/>
      </xdr:nvSpPr>
      <xdr:spPr>
        <a:xfrm>
          <a:off x="151906023" y="1941286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181</xdr:col>
      <xdr:colOff>248709</xdr:colOff>
      <xdr:row>3</xdr:row>
      <xdr:rowOff>984250</xdr:rowOff>
    </xdr:from>
    <xdr:to>
      <xdr:col>181</xdr:col>
      <xdr:colOff>724959</xdr:colOff>
      <xdr:row>3</xdr:row>
      <xdr:rowOff>1502834</xdr:rowOff>
    </xdr:to>
    <xdr:sp macro="" textlink="">
      <xdr:nvSpPr>
        <xdr:cNvPr id="66" name="ดาว 12 แฉก 183">
          <a:extLst>
            <a:ext uri="{FF2B5EF4-FFF2-40B4-BE49-F238E27FC236}">
              <a16:creationId xmlns:a16="http://schemas.microsoft.com/office/drawing/2014/main" id="{1081B9D3-0C3F-417C-86CA-CFA073527ECD}"/>
            </a:ext>
          </a:extLst>
        </xdr:cNvPr>
        <xdr:cNvSpPr/>
      </xdr:nvSpPr>
      <xdr:spPr>
        <a:xfrm>
          <a:off x="165859884" y="199390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183</xdr:col>
      <xdr:colOff>169333</xdr:colOff>
      <xdr:row>3</xdr:row>
      <xdr:rowOff>920750</xdr:rowOff>
    </xdr:from>
    <xdr:to>
      <xdr:col>183</xdr:col>
      <xdr:colOff>645583</xdr:colOff>
      <xdr:row>3</xdr:row>
      <xdr:rowOff>1439334</xdr:rowOff>
    </xdr:to>
    <xdr:sp macro="" textlink="">
      <xdr:nvSpPr>
        <xdr:cNvPr id="67" name="ดาว 12 แฉก 184">
          <a:extLst>
            <a:ext uri="{FF2B5EF4-FFF2-40B4-BE49-F238E27FC236}">
              <a16:creationId xmlns:a16="http://schemas.microsoft.com/office/drawing/2014/main" id="{030D72B4-84BF-4D3C-95E1-96113E09A1D5}"/>
            </a:ext>
          </a:extLst>
        </xdr:cNvPr>
        <xdr:cNvSpPr/>
      </xdr:nvSpPr>
      <xdr:spPr>
        <a:xfrm>
          <a:off x="167590258" y="193040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184</xdr:col>
      <xdr:colOff>152400</xdr:colOff>
      <xdr:row>3</xdr:row>
      <xdr:rowOff>922337</xdr:rowOff>
    </xdr:from>
    <xdr:to>
      <xdr:col>184</xdr:col>
      <xdr:colOff>628650</xdr:colOff>
      <xdr:row>3</xdr:row>
      <xdr:rowOff>1440921</xdr:rowOff>
    </xdr:to>
    <xdr:sp macro="" textlink="">
      <xdr:nvSpPr>
        <xdr:cNvPr id="68" name="ดาว 12 แฉก 185">
          <a:extLst>
            <a:ext uri="{FF2B5EF4-FFF2-40B4-BE49-F238E27FC236}">
              <a16:creationId xmlns:a16="http://schemas.microsoft.com/office/drawing/2014/main" id="{8C40EC5D-3835-4BB8-97D1-B3D310D4ED2E}"/>
            </a:ext>
          </a:extLst>
        </xdr:cNvPr>
        <xdr:cNvSpPr/>
      </xdr:nvSpPr>
      <xdr:spPr>
        <a:xfrm>
          <a:off x="168487725" y="193198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191</xdr:col>
      <xdr:colOff>232606</xdr:colOff>
      <xdr:row>3</xdr:row>
      <xdr:rowOff>877433</xdr:rowOff>
    </xdr:from>
    <xdr:to>
      <xdr:col>191</xdr:col>
      <xdr:colOff>708856</xdr:colOff>
      <xdr:row>3</xdr:row>
      <xdr:rowOff>1396017</xdr:rowOff>
    </xdr:to>
    <xdr:sp macro="" textlink="">
      <xdr:nvSpPr>
        <xdr:cNvPr id="69" name="ดาว 12 แฉก 186">
          <a:extLst>
            <a:ext uri="{FF2B5EF4-FFF2-40B4-BE49-F238E27FC236}">
              <a16:creationId xmlns:a16="http://schemas.microsoft.com/office/drawing/2014/main" id="{86E747BE-AC52-4B59-A1DC-8DA6A7B8C20D}"/>
            </a:ext>
          </a:extLst>
        </xdr:cNvPr>
        <xdr:cNvSpPr/>
      </xdr:nvSpPr>
      <xdr:spPr>
        <a:xfrm>
          <a:off x="174692506" y="1887083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197</xdr:col>
      <xdr:colOff>278608</xdr:colOff>
      <xdr:row>3</xdr:row>
      <xdr:rowOff>909638</xdr:rowOff>
    </xdr:from>
    <xdr:to>
      <xdr:col>197</xdr:col>
      <xdr:colOff>754858</xdr:colOff>
      <xdr:row>3</xdr:row>
      <xdr:rowOff>1428222</xdr:rowOff>
    </xdr:to>
    <xdr:sp macro="" textlink="">
      <xdr:nvSpPr>
        <xdr:cNvPr id="70" name="ดาว 12 แฉก 187">
          <a:extLst>
            <a:ext uri="{FF2B5EF4-FFF2-40B4-BE49-F238E27FC236}">
              <a16:creationId xmlns:a16="http://schemas.microsoft.com/office/drawing/2014/main" id="{E7D91AB7-B18C-4367-A7D3-F9C1431D259E}"/>
            </a:ext>
          </a:extLst>
        </xdr:cNvPr>
        <xdr:cNvSpPr/>
      </xdr:nvSpPr>
      <xdr:spPr>
        <a:xfrm>
          <a:off x="180224908" y="1919288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199</xdr:col>
      <xdr:colOff>156104</xdr:colOff>
      <xdr:row>3</xdr:row>
      <xdr:rowOff>943240</xdr:rowOff>
    </xdr:from>
    <xdr:to>
      <xdr:col>199</xdr:col>
      <xdr:colOff>632354</xdr:colOff>
      <xdr:row>3</xdr:row>
      <xdr:rowOff>1461824</xdr:rowOff>
    </xdr:to>
    <xdr:sp macro="" textlink="">
      <xdr:nvSpPr>
        <xdr:cNvPr id="71" name="ดาว 12 แฉก 188">
          <a:extLst>
            <a:ext uri="{FF2B5EF4-FFF2-40B4-BE49-F238E27FC236}">
              <a16:creationId xmlns:a16="http://schemas.microsoft.com/office/drawing/2014/main" id="{BD1B2CA3-CB1F-4B20-9B5E-39510EAFB00C}"/>
            </a:ext>
          </a:extLst>
        </xdr:cNvPr>
        <xdr:cNvSpPr/>
      </xdr:nvSpPr>
      <xdr:spPr>
        <a:xfrm>
          <a:off x="181797854" y="1952890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201</xdr:col>
      <xdr:colOff>259556</xdr:colOff>
      <xdr:row>3</xdr:row>
      <xdr:rowOff>902495</xdr:rowOff>
    </xdr:from>
    <xdr:to>
      <xdr:col>201</xdr:col>
      <xdr:colOff>735806</xdr:colOff>
      <xdr:row>3</xdr:row>
      <xdr:rowOff>1421079</xdr:rowOff>
    </xdr:to>
    <xdr:sp macro="" textlink="">
      <xdr:nvSpPr>
        <xdr:cNvPr id="72" name="ดาว 12 แฉก 189">
          <a:extLst>
            <a:ext uri="{FF2B5EF4-FFF2-40B4-BE49-F238E27FC236}">
              <a16:creationId xmlns:a16="http://schemas.microsoft.com/office/drawing/2014/main" id="{144FC495-2CF3-452C-9BA5-0B7C83167693}"/>
            </a:ext>
          </a:extLst>
        </xdr:cNvPr>
        <xdr:cNvSpPr/>
      </xdr:nvSpPr>
      <xdr:spPr>
        <a:xfrm>
          <a:off x="183730106" y="1912145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204</xdr:col>
      <xdr:colOff>233362</xdr:colOff>
      <xdr:row>3</xdr:row>
      <xdr:rowOff>923925</xdr:rowOff>
    </xdr:from>
    <xdr:to>
      <xdr:col>204</xdr:col>
      <xdr:colOff>709612</xdr:colOff>
      <xdr:row>3</xdr:row>
      <xdr:rowOff>1442509</xdr:rowOff>
    </xdr:to>
    <xdr:sp macro="" textlink="">
      <xdr:nvSpPr>
        <xdr:cNvPr id="73" name="ดาว 12 แฉก 190">
          <a:extLst>
            <a:ext uri="{FF2B5EF4-FFF2-40B4-BE49-F238E27FC236}">
              <a16:creationId xmlns:a16="http://schemas.microsoft.com/office/drawing/2014/main" id="{9BE041E2-5AB7-4A77-AD80-24AC646EE732}"/>
            </a:ext>
          </a:extLst>
        </xdr:cNvPr>
        <xdr:cNvSpPr/>
      </xdr:nvSpPr>
      <xdr:spPr>
        <a:xfrm>
          <a:off x="186389962" y="1933575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205</xdr:col>
      <xdr:colOff>405606</xdr:colOff>
      <xdr:row>3</xdr:row>
      <xdr:rowOff>916252</xdr:rowOff>
    </xdr:from>
    <xdr:to>
      <xdr:col>205</xdr:col>
      <xdr:colOff>881856</xdr:colOff>
      <xdr:row>3</xdr:row>
      <xdr:rowOff>1434836</xdr:rowOff>
    </xdr:to>
    <xdr:sp macro="" textlink="">
      <xdr:nvSpPr>
        <xdr:cNvPr id="74" name="ดาว 12 แฉก 191">
          <a:extLst>
            <a:ext uri="{FF2B5EF4-FFF2-40B4-BE49-F238E27FC236}">
              <a16:creationId xmlns:a16="http://schemas.microsoft.com/office/drawing/2014/main" id="{280DD08B-BE69-46DB-9214-6B89B7214C19}"/>
            </a:ext>
          </a:extLst>
        </xdr:cNvPr>
        <xdr:cNvSpPr/>
      </xdr:nvSpPr>
      <xdr:spPr>
        <a:xfrm>
          <a:off x="187476606" y="1925902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206</xdr:col>
      <xdr:colOff>243152</xdr:colOff>
      <xdr:row>3</xdr:row>
      <xdr:rowOff>939007</xdr:rowOff>
    </xdr:from>
    <xdr:to>
      <xdr:col>206</xdr:col>
      <xdr:colOff>719402</xdr:colOff>
      <xdr:row>3</xdr:row>
      <xdr:rowOff>1457591</xdr:rowOff>
    </xdr:to>
    <xdr:sp macro="" textlink="">
      <xdr:nvSpPr>
        <xdr:cNvPr id="75" name="ดาว 12 แฉก 192">
          <a:extLst>
            <a:ext uri="{FF2B5EF4-FFF2-40B4-BE49-F238E27FC236}">
              <a16:creationId xmlns:a16="http://schemas.microsoft.com/office/drawing/2014/main" id="{CBF3EF6E-1215-4F58-BB4F-66E47D5C90F0}"/>
            </a:ext>
          </a:extLst>
        </xdr:cNvPr>
        <xdr:cNvSpPr/>
      </xdr:nvSpPr>
      <xdr:spPr>
        <a:xfrm>
          <a:off x="188628602" y="194865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twoCellAnchor>
  <xdr:twoCellAnchor>
    <xdr:from>
      <xdr:col>207</xdr:col>
      <xdr:colOff>202406</xdr:colOff>
      <xdr:row>3</xdr:row>
      <xdr:rowOff>916782</xdr:rowOff>
    </xdr:from>
    <xdr:to>
      <xdr:col>207</xdr:col>
      <xdr:colOff>678656</xdr:colOff>
      <xdr:row>3</xdr:row>
      <xdr:rowOff>1435366</xdr:rowOff>
    </xdr:to>
    <xdr:sp macro="" textlink="">
      <xdr:nvSpPr>
        <xdr:cNvPr id="76" name="ดาว 12 แฉก 193">
          <a:extLst>
            <a:ext uri="{FF2B5EF4-FFF2-40B4-BE49-F238E27FC236}">
              <a16:creationId xmlns:a16="http://schemas.microsoft.com/office/drawing/2014/main" id="{BC5861F4-9E67-4811-AB89-131DC72AEC13}"/>
            </a:ext>
          </a:extLst>
        </xdr:cNvPr>
        <xdr:cNvSpPr/>
      </xdr:nvSpPr>
      <xdr:spPr>
        <a:xfrm>
          <a:off x="189502256" y="1926432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</a:p>
      </xdr:txBody>
    </xdr:sp>
    <xdr:clientData/>
  </xdr:twoCellAnchor>
  <xdr:twoCellAnchor>
    <xdr:from>
      <xdr:col>200</xdr:col>
      <xdr:colOff>209550</xdr:colOff>
      <xdr:row>3</xdr:row>
      <xdr:rowOff>900114</xdr:rowOff>
    </xdr:from>
    <xdr:to>
      <xdr:col>200</xdr:col>
      <xdr:colOff>685800</xdr:colOff>
      <xdr:row>3</xdr:row>
      <xdr:rowOff>1418698</xdr:rowOff>
    </xdr:to>
    <xdr:sp macro="" textlink="">
      <xdr:nvSpPr>
        <xdr:cNvPr id="77" name="ดาว 12 แฉก 194">
          <a:extLst>
            <a:ext uri="{FF2B5EF4-FFF2-40B4-BE49-F238E27FC236}">
              <a16:creationId xmlns:a16="http://schemas.microsoft.com/office/drawing/2014/main" id="{D5773A52-33F4-4259-B063-8B01860E8568}"/>
            </a:ext>
          </a:extLst>
        </xdr:cNvPr>
        <xdr:cNvSpPr/>
      </xdr:nvSpPr>
      <xdr:spPr>
        <a:xfrm>
          <a:off x="182765700" y="1909764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208</xdr:col>
      <xdr:colOff>297656</xdr:colOff>
      <xdr:row>3</xdr:row>
      <xdr:rowOff>928687</xdr:rowOff>
    </xdr:from>
    <xdr:to>
      <xdr:col>208</xdr:col>
      <xdr:colOff>773906</xdr:colOff>
      <xdr:row>3</xdr:row>
      <xdr:rowOff>1447271</xdr:rowOff>
    </xdr:to>
    <xdr:sp macro="" textlink="">
      <xdr:nvSpPr>
        <xdr:cNvPr id="78" name="ดาว 12 แฉก 195">
          <a:extLst>
            <a:ext uri="{FF2B5EF4-FFF2-40B4-BE49-F238E27FC236}">
              <a16:creationId xmlns:a16="http://schemas.microsoft.com/office/drawing/2014/main" id="{2D528B06-B3E5-47E3-8D7D-7BF7B5F8AA59}"/>
            </a:ext>
          </a:extLst>
        </xdr:cNvPr>
        <xdr:cNvSpPr/>
      </xdr:nvSpPr>
      <xdr:spPr>
        <a:xfrm>
          <a:off x="190511906" y="1938337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</a:t>
          </a:r>
        </a:p>
      </xdr:txBody>
    </xdr:sp>
    <xdr:clientData/>
  </xdr:twoCellAnchor>
  <xdr:twoCellAnchor>
    <xdr:from>
      <xdr:col>22</xdr:col>
      <xdr:colOff>168538</xdr:colOff>
      <xdr:row>3</xdr:row>
      <xdr:rowOff>914664</xdr:rowOff>
    </xdr:from>
    <xdr:to>
      <xdr:col>22</xdr:col>
      <xdr:colOff>644788</xdr:colOff>
      <xdr:row>3</xdr:row>
      <xdr:rowOff>1433248</xdr:rowOff>
    </xdr:to>
    <xdr:sp macro="" textlink="">
      <xdr:nvSpPr>
        <xdr:cNvPr id="79" name="ดาว 12 แฉก 80">
          <a:extLst>
            <a:ext uri="{FF2B5EF4-FFF2-40B4-BE49-F238E27FC236}">
              <a16:creationId xmlns:a16="http://schemas.microsoft.com/office/drawing/2014/main" id="{F9BD84CE-7D04-450D-A785-4973203FF78E}"/>
            </a:ext>
          </a:extLst>
        </xdr:cNvPr>
        <xdr:cNvSpPr/>
      </xdr:nvSpPr>
      <xdr:spPr>
        <a:xfrm>
          <a:off x="22047463" y="1924314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twoCellAnchor>
  <xdr:twoCellAnchor>
    <xdr:from>
      <xdr:col>90</xdr:col>
      <xdr:colOff>356395</xdr:colOff>
      <xdr:row>3</xdr:row>
      <xdr:rowOff>1003301</xdr:rowOff>
    </xdr:from>
    <xdr:to>
      <xdr:col>90</xdr:col>
      <xdr:colOff>832645</xdr:colOff>
      <xdr:row>3</xdr:row>
      <xdr:rowOff>1521885</xdr:rowOff>
    </xdr:to>
    <xdr:sp macro="" textlink="">
      <xdr:nvSpPr>
        <xdr:cNvPr id="80" name="ดาว 12 แฉก 81">
          <a:extLst>
            <a:ext uri="{FF2B5EF4-FFF2-40B4-BE49-F238E27FC236}">
              <a16:creationId xmlns:a16="http://schemas.microsoft.com/office/drawing/2014/main" id="{AF8681AD-9398-4509-AC70-0D19CDDC2759}"/>
            </a:ext>
          </a:extLst>
        </xdr:cNvPr>
        <xdr:cNvSpPr/>
      </xdr:nvSpPr>
      <xdr:spPr>
        <a:xfrm>
          <a:off x="83147695" y="2012951"/>
          <a:ext cx="476250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</a:t>
          </a:r>
        </a:p>
      </xdr:txBody>
    </xdr:sp>
    <xdr:clientData/>
  </xdr:twoCellAnchor>
  <xdr:twoCellAnchor>
    <xdr:from>
      <xdr:col>91</xdr:col>
      <xdr:colOff>270669</xdr:colOff>
      <xdr:row>3</xdr:row>
      <xdr:rowOff>949326</xdr:rowOff>
    </xdr:from>
    <xdr:to>
      <xdr:col>91</xdr:col>
      <xdr:colOff>936624</xdr:colOff>
      <xdr:row>3</xdr:row>
      <xdr:rowOff>1467910</xdr:rowOff>
    </xdr:to>
    <xdr:sp macro="" textlink="">
      <xdr:nvSpPr>
        <xdr:cNvPr id="81" name="ดาว 12 แฉก 82">
          <a:extLst>
            <a:ext uri="{FF2B5EF4-FFF2-40B4-BE49-F238E27FC236}">
              <a16:creationId xmlns:a16="http://schemas.microsoft.com/office/drawing/2014/main" id="{0AFB7C33-D7BA-4A0C-B2BE-45D52530D9E0}"/>
            </a:ext>
          </a:extLst>
        </xdr:cNvPr>
        <xdr:cNvSpPr/>
      </xdr:nvSpPr>
      <xdr:spPr>
        <a:xfrm>
          <a:off x="84176394" y="1958976"/>
          <a:ext cx="665955" cy="518584"/>
        </a:xfrm>
        <a:prstGeom prst="star12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%202019\&#3616;&#3634;&#3623;&#3632;&#3585;&#3634;&#3619;&#3617;&#3637;&#3591;&#3634;&#3609;&#3607;&#3635;&#3610;&#3633;&#3603;&#3601;&#3636;&#3605;%20&#3607;&#3640;&#3585;&#3611;&#3637;\file%20&#3616;&#3634;&#3623;&#3632;&#3617;&#3637;&#3591;&#3634;&#3609;&#3607;&#3635;%2066-67\&#3585;&#3634;&#3619;&#3617;&#3637;&#3591;&#3634;&#3609;&#3607;&#3635;%202567\&#3617;&#3636;&#3606;&#3640;&#3609;&#3634;&#3618;&#3609;%202567\7%20&#3617;&#3636;&#3606;&#3640;&#3609;&#3634;&#3618;&#3609;%202567\sos\&#3619;&#3634;&#3618;&#3591;&#3634;&#3609;&#3617;&#3637;&#3591;&#3634;&#3609;&#3607;&#3635;%20&#3648;&#3604;&#3639;&#3629;&#3609;%207%20&#3617;&#3636;&#3606;&#3640;&#3609;&#3634;&#3618;&#3609;%202567%20&#3649;&#3610;&#3656;&#3591;3&#3585;&#3621;&#3640;&#3656;&#3617;%20&#3649;&#3585;&#3657;&#3652;&#3586;%20&#3619;&#3623;&#3617;&#3649;&#3618;&#3585;&#3626;&#3634;&#3586;&#3634;%2024&#3585;&#3588;67%20%203.&#3614;&#3638;&#3591;&#3614;&#3629;&#3651;&#3592;&#3591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2"/>
      <sheetName val="รายละเอียด 1.1.2"/>
      <sheetName val="1.1.3"/>
      <sheetName val="รายละเอียด 1.1.3"/>
      <sheetName val="เอกสารแนบ"/>
      <sheetName val="กรอก CDS"/>
      <sheetName val="กรอกนแผนงานประจำปี"/>
      <sheetName val="วิทยาลัยโลจิสติก 3สังกัด"/>
      <sheetName val="ปะหน้า"/>
      <sheetName val="รวมปีการศึกษา 2566"/>
      <sheetName val="รวมปีการศึกษา2556-2566"/>
      <sheetName val="ISRP50"/>
      <sheetName val="สูตร เจ้าของ,อิสร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D5">
            <v>890</v>
          </cell>
          <cell r="E5">
            <v>577</v>
          </cell>
          <cell r="F5">
            <v>937</v>
          </cell>
          <cell r="G5">
            <v>437</v>
          </cell>
          <cell r="H5">
            <v>310</v>
          </cell>
          <cell r="I5">
            <v>289</v>
          </cell>
          <cell r="J5">
            <v>718</v>
          </cell>
          <cell r="K5">
            <v>379</v>
          </cell>
          <cell r="L5">
            <v>50</v>
          </cell>
          <cell r="M5">
            <v>686</v>
          </cell>
          <cell r="N5">
            <v>117</v>
          </cell>
          <cell r="O5">
            <v>611</v>
          </cell>
          <cell r="P5">
            <v>1276</v>
          </cell>
          <cell r="Q5">
            <v>199</v>
          </cell>
        </row>
      </sheetData>
      <sheetData sheetId="10"/>
      <sheetData sheetId="11">
        <row r="6">
          <cell r="D6">
            <v>121</v>
          </cell>
          <cell r="E6">
            <v>123</v>
          </cell>
          <cell r="F6">
            <v>137</v>
          </cell>
          <cell r="G6">
            <v>145</v>
          </cell>
          <cell r="H6">
            <v>135</v>
          </cell>
          <cell r="I6">
            <v>122</v>
          </cell>
          <cell r="J6">
            <v>63</v>
          </cell>
          <cell r="K6">
            <v>44</v>
          </cell>
          <cell r="M6">
            <v>61</v>
          </cell>
          <cell r="N6">
            <v>120</v>
          </cell>
          <cell r="O6">
            <v>116</v>
          </cell>
          <cell r="P6">
            <v>2</v>
          </cell>
          <cell r="Q6">
            <v>31</v>
          </cell>
          <cell r="R6">
            <v>10</v>
          </cell>
          <cell r="S6">
            <v>31</v>
          </cell>
          <cell r="T6">
            <v>2</v>
          </cell>
          <cell r="U6">
            <v>2</v>
          </cell>
          <cell r="V6">
            <v>1</v>
          </cell>
          <cell r="W6">
            <v>22</v>
          </cell>
          <cell r="X6">
            <v>20</v>
          </cell>
          <cell r="Y6">
            <v>3</v>
          </cell>
          <cell r="Z6">
            <v>90</v>
          </cell>
          <cell r="AA6">
            <v>25</v>
          </cell>
          <cell r="AB6">
            <v>17</v>
          </cell>
          <cell r="AC6">
            <v>18</v>
          </cell>
          <cell r="AE6">
            <v>29</v>
          </cell>
          <cell r="AF6">
            <v>230</v>
          </cell>
          <cell r="AG6">
            <v>75</v>
          </cell>
          <cell r="AH6">
            <v>62</v>
          </cell>
          <cell r="AI6">
            <v>168</v>
          </cell>
          <cell r="AJ6">
            <v>69</v>
          </cell>
          <cell r="AK6">
            <v>102</v>
          </cell>
          <cell r="AL6">
            <v>178</v>
          </cell>
          <cell r="AM6">
            <v>2</v>
          </cell>
          <cell r="AN6">
            <v>3</v>
          </cell>
          <cell r="AO6">
            <v>1</v>
          </cell>
          <cell r="AP6">
            <v>15</v>
          </cell>
          <cell r="AR6">
            <v>1</v>
          </cell>
          <cell r="AS6">
            <v>4</v>
          </cell>
          <cell r="AT6">
            <v>2</v>
          </cell>
          <cell r="AU6">
            <v>7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C6">
            <v>6</v>
          </cell>
          <cell r="BD6">
            <v>59</v>
          </cell>
          <cell r="BE6">
            <v>96</v>
          </cell>
          <cell r="BF6">
            <v>57</v>
          </cell>
          <cell r="BG6">
            <v>43</v>
          </cell>
          <cell r="BH6">
            <v>103</v>
          </cell>
          <cell r="BI6">
            <v>1</v>
          </cell>
          <cell r="BJ6">
            <v>48</v>
          </cell>
          <cell r="BK6">
            <v>24</v>
          </cell>
          <cell r="BL6">
            <v>9</v>
          </cell>
          <cell r="BO6">
            <v>0</v>
          </cell>
          <cell r="BQ6">
            <v>2</v>
          </cell>
          <cell r="BR6">
            <v>1</v>
          </cell>
          <cell r="BS6">
            <v>2</v>
          </cell>
          <cell r="BT6">
            <v>0</v>
          </cell>
          <cell r="BU6">
            <v>3</v>
          </cell>
          <cell r="BV6">
            <v>1</v>
          </cell>
          <cell r="BW6">
            <v>2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3</v>
          </cell>
          <cell r="CD6">
            <v>1</v>
          </cell>
          <cell r="CE6">
            <v>1</v>
          </cell>
          <cell r="CF6">
            <v>4</v>
          </cell>
          <cell r="CG6">
            <v>1</v>
          </cell>
          <cell r="CI6">
            <v>13</v>
          </cell>
          <cell r="CJ6">
            <v>47</v>
          </cell>
          <cell r="CK6">
            <v>18</v>
          </cell>
          <cell r="CL6">
            <v>18</v>
          </cell>
          <cell r="CM6">
            <v>2</v>
          </cell>
          <cell r="CN6">
            <v>3</v>
          </cell>
          <cell r="CO6">
            <v>68</v>
          </cell>
          <cell r="CP6">
            <v>21</v>
          </cell>
          <cell r="CQ6">
            <v>9</v>
          </cell>
          <cell r="CR6">
            <v>6</v>
          </cell>
          <cell r="CS6">
            <v>53</v>
          </cell>
          <cell r="CT6">
            <v>5</v>
          </cell>
          <cell r="CU6">
            <v>7</v>
          </cell>
          <cell r="CV6">
            <v>22</v>
          </cell>
          <cell r="CW6">
            <v>1</v>
          </cell>
          <cell r="CX6">
            <v>17</v>
          </cell>
          <cell r="CZ6">
            <v>37</v>
          </cell>
          <cell r="DA6">
            <v>38</v>
          </cell>
          <cell r="DC6">
            <v>56</v>
          </cell>
          <cell r="DD6">
            <v>50</v>
          </cell>
          <cell r="DE6">
            <v>44</v>
          </cell>
          <cell r="DF6">
            <v>28</v>
          </cell>
          <cell r="DH6">
            <v>36</v>
          </cell>
          <cell r="DJ6">
            <v>243</v>
          </cell>
          <cell r="DK6">
            <v>61</v>
          </cell>
          <cell r="DL6">
            <v>46</v>
          </cell>
          <cell r="DM6">
            <v>23</v>
          </cell>
          <cell r="DN6">
            <v>128</v>
          </cell>
          <cell r="DO6">
            <v>15</v>
          </cell>
          <cell r="DP6">
            <v>74</v>
          </cell>
          <cell r="DQ6">
            <v>94</v>
          </cell>
          <cell r="DR6">
            <v>11</v>
          </cell>
          <cell r="DS6">
            <v>23</v>
          </cell>
          <cell r="DU6">
            <v>77</v>
          </cell>
          <cell r="DV6">
            <v>14</v>
          </cell>
          <cell r="DW6">
            <v>28</v>
          </cell>
          <cell r="DX6">
            <v>54</v>
          </cell>
          <cell r="DY6">
            <v>6</v>
          </cell>
          <cell r="DZ6">
            <v>86</v>
          </cell>
          <cell r="EA6">
            <v>51</v>
          </cell>
          <cell r="EB6">
            <v>14</v>
          </cell>
          <cell r="EC6">
            <v>9</v>
          </cell>
          <cell r="ED6">
            <v>43</v>
          </cell>
          <cell r="EE6">
            <v>43</v>
          </cell>
          <cell r="EF6">
            <v>14</v>
          </cell>
          <cell r="EG6">
            <v>1</v>
          </cell>
          <cell r="EJ6">
            <v>50</v>
          </cell>
          <cell r="EL6">
            <v>158</v>
          </cell>
          <cell r="EM6">
            <v>256</v>
          </cell>
          <cell r="EN6">
            <v>15</v>
          </cell>
          <cell r="EO6">
            <v>157</v>
          </cell>
          <cell r="EP6">
            <v>16</v>
          </cell>
          <cell r="ER6">
            <v>14</v>
          </cell>
          <cell r="ET6">
            <v>2</v>
          </cell>
          <cell r="EU6">
            <v>7</v>
          </cell>
          <cell r="EV6">
            <v>8</v>
          </cell>
          <cell r="EW6">
            <v>25</v>
          </cell>
          <cell r="FB6">
            <v>7</v>
          </cell>
          <cell r="FF6">
            <v>117</v>
          </cell>
          <cell r="FH6">
            <v>43</v>
          </cell>
          <cell r="FI6">
            <v>83</v>
          </cell>
          <cell r="FJ6">
            <v>84</v>
          </cell>
          <cell r="FK6">
            <v>108</v>
          </cell>
          <cell r="FL6">
            <v>264</v>
          </cell>
          <cell r="FM6">
            <v>1</v>
          </cell>
          <cell r="FN6">
            <v>1</v>
          </cell>
          <cell r="FO6">
            <v>2</v>
          </cell>
          <cell r="FP6">
            <v>1</v>
          </cell>
          <cell r="FQ6">
            <v>0</v>
          </cell>
          <cell r="FR6">
            <v>5</v>
          </cell>
          <cell r="FT6">
            <v>48</v>
          </cell>
          <cell r="FU6">
            <v>22</v>
          </cell>
          <cell r="FV6">
            <v>13</v>
          </cell>
          <cell r="FW6">
            <v>7</v>
          </cell>
          <cell r="FX6">
            <v>13</v>
          </cell>
          <cell r="FY6">
            <v>10</v>
          </cell>
          <cell r="FZ6">
            <v>57</v>
          </cell>
          <cell r="GA6">
            <v>2</v>
          </cell>
          <cell r="GB6">
            <v>27</v>
          </cell>
          <cell r="GD6">
            <v>200</v>
          </cell>
          <cell r="GE6">
            <v>64</v>
          </cell>
          <cell r="GF6">
            <v>63</v>
          </cell>
          <cell r="GG6">
            <v>70</v>
          </cell>
          <cell r="GH6">
            <v>101</v>
          </cell>
          <cell r="GI6">
            <v>659</v>
          </cell>
          <cell r="GJ6">
            <v>22</v>
          </cell>
          <cell r="GK6">
            <v>30</v>
          </cell>
          <cell r="GL6">
            <v>0</v>
          </cell>
        </row>
        <row r="7">
          <cell r="D7">
            <v>121</v>
          </cell>
          <cell r="E7">
            <v>123</v>
          </cell>
          <cell r="F7">
            <v>137</v>
          </cell>
          <cell r="G7">
            <v>145</v>
          </cell>
          <cell r="H7">
            <v>135</v>
          </cell>
          <cell r="I7">
            <v>122</v>
          </cell>
          <cell r="J7">
            <v>63</v>
          </cell>
          <cell r="K7">
            <v>44</v>
          </cell>
          <cell r="M7">
            <v>45</v>
          </cell>
          <cell r="N7">
            <v>85</v>
          </cell>
          <cell r="O7">
            <v>83</v>
          </cell>
          <cell r="P7">
            <v>2</v>
          </cell>
          <cell r="Q7">
            <v>29</v>
          </cell>
          <cell r="R7">
            <v>10</v>
          </cell>
          <cell r="S7">
            <v>23</v>
          </cell>
          <cell r="T7">
            <v>2</v>
          </cell>
          <cell r="U7">
            <v>2</v>
          </cell>
          <cell r="V7">
            <v>1</v>
          </cell>
          <cell r="W7">
            <v>16</v>
          </cell>
          <cell r="X7">
            <v>15</v>
          </cell>
          <cell r="Y7">
            <v>3</v>
          </cell>
          <cell r="Z7">
            <v>65</v>
          </cell>
          <cell r="AA7">
            <v>18</v>
          </cell>
          <cell r="AB7">
            <v>12</v>
          </cell>
          <cell r="AC7">
            <v>18</v>
          </cell>
          <cell r="AE7">
            <v>29</v>
          </cell>
          <cell r="AF7">
            <v>227</v>
          </cell>
          <cell r="AG7">
            <v>75</v>
          </cell>
          <cell r="AH7">
            <v>57</v>
          </cell>
          <cell r="AI7">
            <v>159</v>
          </cell>
          <cell r="AJ7">
            <v>58</v>
          </cell>
          <cell r="AK7">
            <v>102</v>
          </cell>
          <cell r="AL7">
            <v>177</v>
          </cell>
          <cell r="AM7">
            <v>2</v>
          </cell>
          <cell r="AN7">
            <v>3</v>
          </cell>
          <cell r="AO7">
            <v>1</v>
          </cell>
          <cell r="AP7">
            <v>15</v>
          </cell>
          <cell r="AR7">
            <v>1</v>
          </cell>
          <cell r="AS7">
            <v>4</v>
          </cell>
          <cell r="AT7">
            <v>2</v>
          </cell>
          <cell r="AU7">
            <v>6</v>
          </cell>
          <cell r="AW7">
            <v>1</v>
          </cell>
          <cell r="AX7">
            <v>1</v>
          </cell>
          <cell r="AY7">
            <v>1</v>
          </cell>
          <cell r="AZ7">
            <v>1</v>
          </cell>
          <cell r="BC7">
            <v>6</v>
          </cell>
          <cell r="BD7">
            <v>57</v>
          </cell>
          <cell r="BE7">
            <v>94</v>
          </cell>
          <cell r="BF7">
            <v>55</v>
          </cell>
          <cell r="BG7">
            <v>42</v>
          </cell>
          <cell r="BH7">
            <v>101</v>
          </cell>
          <cell r="BI7">
            <v>1</v>
          </cell>
          <cell r="BJ7">
            <v>47</v>
          </cell>
          <cell r="BK7">
            <v>23</v>
          </cell>
          <cell r="BL7">
            <v>3</v>
          </cell>
          <cell r="BO7">
            <v>0</v>
          </cell>
          <cell r="BQ7">
            <v>2</v>
          </cell>
          <cell r="BR7">
            <v>1</v>
          </cell>
          <cell r="BS7">
            <v>0</v>
          </cell>
          <cell r="BT7">
            <v>0</v>
          </cell>
          <cell r="BU7">
            <v>1</v>
          </cell>
          <cell r="BV7">
            <v>1</v>
          </cell>
          <cell r="BW7">
            <v>2</v>
          </cell>
          <cell r="BX7">
            <v>0</v>
          </cell>
          <cell r="BY7">
            <v>0</v>
          </cell>
          <cell r="BZ7">
            <v>0</v>
          </cell>
          <cell r="CA7">
            <v>1</v>
          </cell>
          <cell r="CB7">
            <v>1</v>
          </cell>
          <cell r="CC7">
            <v>2</v>
          </cell>
          <cell r="CD7">
            <v>1</v>
          </cell>
          <cell r="CE7">
            <v>0</v>
          </cell>
          <cell r="CF7">
            <v>3</v>
          </cell>
          <cell r="CG7">
            <v>1</v>
          </cell>
          <cell r="CI7">
            <v>12</v>
          </cell>
          <cell r="CJ7">
            <v>38</v>
          </cell>
          <cell r="CK7">
            <v>16</v>
          </cell>
          <cell r="CL7">
            <v>12</v>
          </cell>
          <cell r="CM7">
            <v>2</v>
          </cell>
          <cell r="CN7">
            <v>3</v>
          </cell>
          <cell r="CO7">
            <v>53</v>
          </cell>
          <cell r="CP7">
            <v>15</v>
          </cell>
          <cell r="CQ7">
            <v>5</v>
          </cell>
          <cell r="CR7">
            <v>6</v>
          </cell>
          <cell r="CS7">
            <v>40</v>
          </cell>
          <cell r="CT7">
            <v>5</v>
          </cell>
          <cell r="CU7">
            <v>6</v>
          </cell>
          <cell r="CV7">
            <v>17</v>
          </cell>
          <cell r="CW7">
            <v>1</v>
          </cell>
          <cell r="CX7">
            <v>12</v>
          </cell>
          <cell r="CZ7">
            <v>35</v>
          </cell>
          <cell r="DA7">
            <v>36</v>
          </cell>
          <cell r="DC7">
            <v>48</v>
          </cell>
          <cell r="DD7">
            <v>45</v>
          </cell>
          <cell r="DE7">
            <v>41</v>
          </cell>
          <cell r="DF7">
            <v>26</v>
          </cell>
          <cell r="DH7">
            <v>33</v>
          </cell>
          <cell r="DJ7">
            <v>190</v>
          </cell>
          <cell r="DK7">
            <v>49</v>
          </cell>
          <cell r="DL7">
            <v>37</v>
          </cell>
          <cell r="DM7">
            <v>21</v>
          </cell>
          <cell r="DN7">
            <v>119</v>
          </cell>
          <cell r="DO7">
            <v>11</v>
          </cell>
          <cell r="DP7">
            <v>71</v>
          </cell>
          <cell r="DQ7">
            <v>82</v>
          </cell>
          <cell r="DR7">
            <v>9</v>
          </cell>
          <cell r="DS7">
            <v>17</v>
          </cell>
          <cell r="DU7">
            <v>54</v>
          </cell>
          <cell r="DV7">
            <v>14</v>
          </cell>
          <cell r="DW7">
            <v>28</v>
          </cell>
          <cell r="DX7">
            <v>39</v>
          </cell>
          <cell r="DY7">
            <v>3</v>
          </cell>
          <cell r="DZ7">
            <v>86</v>
          </cell>
          <cell r="EA7">
            <v>50</v>
          </cell>
          <cell r="EB7">
            <v>14</v>
          </cell>
          <cell r="EC7">
            <v>9</v>
          </cell>
          <cell r="ED7">
            <v>43</v>
          </cell>
          <cell r="EE7">
            <v>43</v>
          </cell>
          <cell r="EF7">
            <v>14</v>
          </cell>
          <cell r="EG7">
            <v>1</v>
          </cell>
          <cell r="EJ7">
            <v>46</v>
          </cell>
          <cell r="EL7">
            <v>145</v>
          </cell>
          <cell r="EM7">
            <v>223</v>
          </cell>
          <cell r="EN7">
            <v>12</v>
          </cell>
          <cell r="EO7">
            <v>134</v>
          </cell>
          <cell r="EP7">
            <v>15</v>
          </cell>
          <cell r="ER7">
            <v>11</v>
          </cell>
          <cell r="ET7">
            <v>1</v>
          </cell>
          <cell r="EU7">
            <v>4</v>
          </cell>
          <cell r="EV7">
            <v>3</v>
          </cell>
          <cell r="EW7">
            <v>19</v>
          </cell>
          <cell r="FB7">
            <v>2</v>
          </cell>
          <cell r="FF7">
            <v>96</v>
          </cell>
          <cell r="FH7">
            <v>39</v>
          </cell>
          <cell r="FI7">
            <v>74</v>
          </cell>
          <cell r="FJ7">
            <v>79</v>
          </cell>
          <cell r="FK7">
            <v>94</v>
          </cell>
          <cell r="FL7">
            <v>250</v>
          </cell>
          <cell r="FM7">
            <v>1</v>
          </cell>
          <cell r="FN7">
            <v>1</v>
          </cell>
          <cell r="FO7">
            <v>2</v>
          </cell>
          <cell r="FP7">
            <v>1</v>
          </cell>
          <cell r="FQ7">
            <v>0</v>
          </cell>
          <cell r="FR7">
            <v>5</v>
          </cell>
          <cell r="FT7">
            <v>46</v>
          </cell>
          <cell r="FU7">
            <v>18</v>
          </cell>
          <cell r="FV7">
            <v>11</v>
          </cell>
          <cell r="FW7">
            <v>6</v>
          </cell>
          <cell r="FX7">
            <v>12</v>
          </cell>
          <cell r="FY7">
            <v>8</v>
          </cell>
          <cell r="FZ7">
            <v>47</v>
          </cell>
          <cell r="GA7">
            <v>2</v>
          </cell>
          <cell r="GB7">
            <v>24</v>
          </cell>
          <cell r="GD7">
            <v>147</v>
          </cell>
          <cell r="GE7">
            <v>41</v>
          </cell>
          <cell r="GF7">
            <v>41</v>
          </cell>
          <cell r="GG7">
            <v>43</v>
          </cell>
          <cell r="GH7">
            <v>73</v>
          </cell>
          <cell r="GI7">
            <v>585</v>
          </cell>
          <cell r="GJ7">
            <v>16</v>
          </cell>
          <cell r="GK7">
            <v>19</v>
          </cell>
          <cell r="GL7">
            <v>0</v>
          </cell>
        </row>
        <row r="9">
          <cell r="D9">
            <v>111</v>
          </cell>
          <cell r="E9">
            <v>113</v>
          </cell>
          <cell r="F9">
            <v>129</v>
          </cell>
          <cell r="G9">
            <v>139</v>
          </cell>
          <cell r="H9">
            <v>133</v>
          </cell>
          <cell r="I9">
            <v>117</v>
          </cell>
          <cell r="J9">
            <v>56</v>
          </cell>
          <cell r="K9">
            <v>38</v>
          </cell>
          <cell r="M9">
            <v>42</v>
          </cell>
          <cell r="N9">
            <v>62</v>
          </cell>
          <cell r="O9">
            <v>75</v>
          </cell>
          <cell r="P9">
            <v>2</v>
          </cell>
          <cell r="Q9">
            <v>26</v>
          </cell>
          <cell r="R9">
            <v>10</v>
          </cell>
          <cell r="S9">
            <v>23</v>
          </cell>
          <cell r="T9">
            <v>2</v>
          </cell>
          <cell r="U9">
            <v>2</v>
          </cell>
          <cell r="V9">
            <v>1</v>
          </cell>
          <cell r="W9">
            <v>16</v>
          </cell>
          <cell r="X9">
            <v>15</v>
          </cell>
          <cell r="Y9">
            <v>2</v>
          </cell>
          <cell r="Z9">
            <v>61</v>
          </cell>
          <cell r="AA9">
            <v>18</v>
          </cell>
          <cell r="AB9">
            <v>12</v>
          </cell>
          <cell r="AC9">
            <v>14</v>
          </cell>
          <cell r="AE9">
            <v>29</v>
          </cell>
          <cell r="AF9">
            <v>204</v>
          </cell>
          <cell r="AG9">
            <v>72</v>
          </cell>
          <cell r="AH9">
            <v>56</v>
          </cell>
          <cell r="AI9">
            <v>144</v>
          </cell>
          <cell r="AJ9">
            <v>52</v>
          </cell>
          <cell r="AK9">
            <v>95</v>
          </cell>
          <cell r="AL9">
            <v>168</v>
          </cell>
          <cell r="AM9">
            <v>1</v>
          </cell>
          <cell r="AN9">
            <v>2</v>
          </cell>
          <cell r="AO9">
            <v>0</v>
          </cell>
          <cell r="AP9">
            <v>10</v>
          </cell>
          <cell r="AR9">
            <v>1</v>
          </cell>
          <cell r="AS9">
            <v>4</v>
          </cell>
          <cell r="AT9">
            <v>2</v>
          </cell>
          <cell r="AU9">
            <v>5</v>
          </cell>
          <cell r="AW9">
            <v>1</v>
          </cell>
          <cell r="AX9">
            <v>0</v>
          </cell>
          <cell r="AY9">
            <v>1</v>
          </cell>
          <cell r="AZ9">
            <v>0</v>
          </cell>
          <cell r="BC9">
            <v>6</v>
          </cell>
          <cell r="BD9">
            <v>56</v>
          </cell>
          <cell r="BE9">
            <v>91</v>
          </cell>
          <cell r="BF9">
            <v>51</v>
          </cell>
          <cell r="BG9">
            <v>38</v>
          </cell>
          <cell r="BH9">
            <v>95</v>
          </cell>
          <cell r="BI9">
            <v>1</v>
          </cell>
          <cell r="BJ9">
            <v>44</v>
          </cell>
          <cell r="BK9">
            <v>23</v>
          </cell>
          <cell r="BL9">
            <v>1</v>
          </cell>
          <cell r="BO9">
            <v>0</v>
          </cell>
          <cell r="BQ9">
            <v>2</v>
          </cell>
          <cell r="BR9">
            <v>1</v>
          </cell>
          <cell r="BS9">
            <v>0</v>
          </cell>
          <cell r="BT9">
            <v>0</v>
          </cell>
          <cell r="BU9">
            <v>1</v>
          </cell>
          <cell r="BV9">
            <v>1</v>
          </cell>
          <cell r="BW9">
            <v>1</v>
          </cell>
          <cell r="BX9">
            <v>0</v>
          </cell>
          <cell r="BY9">
            <v>0</v>
          </cell>
          <cell r="BZ9">
            <v>0</v>
          </cell>
          <cell r="CA9">
            <v>1</v>
          </cell>
          <cell r="CB9">
            <v>1</v>
          </cell>
          <cell r="CC9">
            <v>2</v>
          </cell>
          <cell r="CD9">
            <v>0</v>
          </cell>
          <cell r="CE9">
            <v>0</v>
          </cell>
          <cell r="CF9">
            <v>3</v>
          </cell>
          <cell r="CG9">
            <v>1</v>
          </cell>
          <cell r="CI9">
            <v>10</v>
          </cell>
          <cell r="CJ9">
            <v>32</v>
          </cell>
          <cell r="CK9">
            <v>16</v>
          </cell>
          <cell r="CL9">
            <v>10</v>
          </cell>
          <cell r="CM9">
            <v>0</v>
          </cell>
          <cell r="CN9">
            <v>0</v>
          </cell>
          <cell r="CO9">
            <v>44</v>
          </cell>
          <cell r="CP9">
            <v>10</v>
          </cell>
          <cell r="CQ9">
            <v>4</v>
          </cell>
          <cell r="CR9">
            <v>6</v>
          </cell>
          <cell r="CS9">
            <v>39</v>
          </cell>
          <cell r="CT9">
            <v>5</v>
          </cell>
          <cell r="CU9">
            <v>6</v>
          </cell>
          <cell r="CV9">
            <v>14</v>
          </cell>
          <cell r="CW9">
            <v>0</v>
          </cell>
          <cell r="CX9">
            <v>7</v>
          </cell>
          <cell r="CZ9">
            <v>33</v>
          </cell>
          <cell r="DA9">
            <v>35</v>
          </cell>
          <cell r="DC9">
            <v>47</v>
          </cell>
          <cell r="DD9">
            <v>44</v>
          </cell>
          <cell r="DE9">
            <v>37</v>
          </cell>
          <cell r="DF9">
            <v>26</v>
          </cell>
          <cell r="DH9">
            <v>30</v>
          </cell>
          <cell r="DJ9">
            <v>154</v>
          </cell>
          <cell r="DK9">
            <v>45</v>
          </cell>
          <cell r="DL9">
            <v>21</v>
          </cell>
          <cell r="DM9">
            <v>18</v>
          </cell>
          <cell r="DN9">
            <v>114</v>
          </cell>
          <cell r="DO9">
            <v>4</v>
          </cell>
          <cell r="DP9">
            <v>67</v>
          </cell>
          <cell r="DQ9">
            <v>78</v>
          </cell>
          <cell r="DR9">
            <v>7</v>
          </cell>
          <cell r="DS9">
            <v>16</v>
          </cell>
          <cell r="DU9">
            <v>40</v>
          </cell>
          <cell r="DV9">
            <v>10</v>
          </cell>
          <cell r="DW9">
            <v>23</v>
          </cell>
          <cell r="DX9">
            <v>30</v>
          </cell>
          <cell r="DY9">
            <v>1</v>
          </cell>
          <cell r="DZ9">
            <v>73</v>
          </cell>
          <cell r="EA9">
            <v>48</v>
          </cell>
          <cell r="EB9">
            <v>12</v>
          </cell>
          <cell r="EC9">
            <v>6</v>
          </cell>
          <cell r="ED9">
            <v>38</v>
          </cell>
          <cell r="EE9">
            <v>21</v>
          </cell>
          <cell r="EF9">
            <v>12</v>
          </cell>
          <cell r="EG9">
            <v>0</v>
          </cell>
          <cell r="EJ9">
            <v>43</v>
          </cell>
          <cell r="EL9">
            <v>105</v>
          </cell>
          <cell r="EM9">
            <v>169</v>
          </cell>
          <cell r="EN9">
            <v>11</v>
          </cell>
          <cell r="EO9">
            <v>101</v>
          </cell>
          <cell r="EP9">
            <v>13</v>
          </cell>
          <cell r="ER9">
            <v>11</v>
          </cell>
          <cell r="ET9">
            <v>1</v>
          </cell>
          <cell r="EU9">
            <v>2</v>
          </cell>
          <cell r="EV9">
            <v>1</v>
          </cell>
          <cell r="EW9">
            <v>15</v>
          </cell>
          <cell r="FB9">
            <v>2</v>
          </cell>
          <cell r="FF9">
            <v>95</v>
          </cell>
          <cell r="FH9">
            <v>33</v>
          </cell>
          <cell r="FI9">
            <v>71</v>
          </cell>
          <cell r="FJ9">
            <v>72</v>
          </cell>
          <cell r="FK9">
            <v>89</v>
          </cell>
          <cell r="FL9">
            <v>225</v>
          </cell>
          <cell r="FM9">
            <v>1</v>
          </cell>
          <cell r="FN9">
            <v>1</v>
          </cell>
          <cell r="FO9">
            <v>2</v>
          </cell>
          <cell r="FP9">
            <v>1</v>
          </cell>
          <cell r="FQ9">
            <v>0</v>
          </cell>
          <cell r="FR9">
            <v>2</v>
          </cell>
          <cell r="FT9">
            <v>45</v>
          </cell>
          <cell r="FU9">
            <v>17</v>
          </cell>
          <cell r="FV9">
            <v>11</v>
          </cell>
          <cell r="FW9">
            <v>6</v>
          </cell>
          <cell r="FX9">
            <v>12</v>
          </cell>
          <cell r="FY9">
            <v>8</v>
          </cell>
          <cell r="FZ9">
            <v>34</v>
          </cell>
          <cell r="GA9">
            <v>2</v>
          </cell>
          <cell r="GB9">
            <v>22</v>
          </cell>
          <cell r="GD9">
            <v>70</v>
          </cell>
          <cell r="GE9">
            <v>7</v>
          </cell>
          <cell r="GF9">
            <v>16</v>
          </cell>
          <cell r="GG9">
            <v>14</v>
          </cell>
          <cell r="GH9">
            <v>15</v>
          </cell>
          <cell r="GI9">
            <v>314</v>
          </cell>
          <cell r="GJ9">
            <v>7</v>
          </cell>
          <cell r="GK9">
            <v>7</v>
          </cell>
          <cell r="GL9">
            <v>0</v>
          </cell>
        </row>
        <row r="10"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  <cell r="N10">
            <v>2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>
            <v>1</v>
          </cell>
          <cell r="AE10">
            <v>0</v>
          </cell>
          <cell r="AF10">
            <v>4</v>
          </cell>
          <cell r="AG10">
            <v>2</v>
          </cell>
          <cell r="AH10">
            <v>0</v>
          </cell>
          <cell r="AI10">
            <v>0</v>
          </cell>
          <cell r="AJ10">
            <v>1</v>
          </cell>
          <cell r="AK10">
            <v>0</v>
          </cell>
          <cell r="AL10">
            <v>3</v>
          </cell>
          <cell r="AM10">
            <v>0</v>
          </cell>
          <cell r="AN10">
            <v>1</v>
          </cell>
          <cell r="AO10">
            <v>0</v>
          </cell>
          <cell r="AP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1</v>
          </cell>
          <cell r="BG10">
            <v>1</v>
          </cell>
          <cell r="BH10">
            <v>1</v>
          </cell>
          <cell r="BI10">
            <v>0</v>
          </cell>
          <cell r="BJ10">
            <v>1</v>
          </cell>
          <cell r="BK10">
            <v>0</v>
          </cell>
          <cell r="BL10">
            <v>0</v>
          </cell>
          <cell r="BO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I10">
            <v>2</v>
          </cell>
          <cell r="CJ10">
            <v>2</v>
          </cell>
          <cell r="CK10">
            <v>0</v>
          </cell>
          <cell r="CL10">
            <v>0</v>
          </cell>
          <cell r="CM10">
            <v>1</v>
          </cell>
          <cell r="CN10">
            <v>0</v>
          </cell>
          <cell r="CO10">
            <v>3</v>
          </cell>
          <cell r="CP10">
            <v>0</v>
          </cell>
          <cell r="CQ10">
            <v>0</v>
          </cell>
          <cell r="CR10">
            <v>0</v>
          </cell>
          <cell r="CS10">
            <v>1</v>
          </cell>
          <cell r="CT10">
            <v>0</v>
          </cell>
          <cell r="CU10">
            <v>0</v>
          </cell>
          <cell r="CV10">
            <v>1</v>
          </cell>
          <cell r="CW10">
            <v>0</v>
          </cell>
          <cell r="CX10">
            <v>1</v>
          </cell>
          <cell r="CZ10">
            <v>1</v>
          </cell>
          <cell r="DA10">
            <v>1</v>
          </cell>
          <cell r="DC10">
            <v>1</v>
          </cell>
          <cell r="DD10">
            <v>0</v>
          </cell>
          <cell r="DE10">
            <v>0</v>
          </cell>
          <cell r="DF10">
            <v>0</v>
          </cell>
          <cell r="DH10">
            <v>0</v>
          </cell>
          <cell r="DJ10">
            <v>9</v>
          </cell>
          <cell r="DK10">
            <v>3</v>
          </cell>
          <cell r="DL10">
            <v>4</v>
          </cell>
          <cell r="DM10">
            <v>1</v>
          </cell>
          <cell r="DN10">
            <v>2</v>
          </cell>
          <cell r="DO10">
            <v>3</v>
          </cell>
          <cell r="DP10">
            <v>4</v>
          </cell>
          <cell r="DQ10">
            <v>1</v>
          </cell>
          <cell r="DR10">
            <v>1</v>
          </cell>
          <cell r="DS10">
            <v>0</v>
          </cell>
          <cell r="DU10">
            <v>0</v>
          </cell>
          <cell r="DV10">
            <v>1</v>
          </cell>
          <cell r="DW10">
            <v>0</v>
          </cell>
          <cell r="DX10">
            <v>0</v>
          </cell>
          <cell r="DY10">
            <v>0</v>
          </cell>
          <cell r="DZ10">
            <v>2</v>
          </cell>
          <cell r="EA10">
            <v>0</v>
          </cell>
          <cell r="EB10">
            <v>1</v>
          </cell>
          <cell r="EC10">
            <v>0</v>
          </cell>
          <cell r="ED10">
            <v>0</v>
          </cell>
          <cell r="EE10">
            <v>1</v>
          </cell>
          <cell r="EF10">
            <v>0</v>
          </cell>
          <cell r="EG10">
            <v>0</v>
          </cell>
          <cell r="EJ10">
            <v>2</v>
          </cell>
          <cell r="EL10">
            <v>1</v>
          </cell>
          <cell r="EM10">
            <v>2</v>
          </cell>
          <cell r="EN10">
            <v>0</v>
          </cell>
          <cell r="EO10">
            <v>5</v>
          </cell>
          <cell r="EP10">
            <v>0</v>
          </cell>
          <cell r="ER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1</v>
          </cell>
          <cell r="FB10">
            <v>0</v>
          </cell>
          <cell r="FF10">
            <v>1</v>
          </cell>
          <cell r="FH10">
            <v>0</v>
          </cell>
          <cell r="FI10">
            <v>0</v>
          </cell>
          <cell r="FJ10">
            <v>2</v>
          </cell>
          <cell r="FK10">
            <v>0</v>
          </cell>
          <cell r="FL10">
            <v>6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T10">
            <v>1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2</v>
          </cell>
          <cell r="GA10">
            <v>0</v>
          </cell>
          <cell r="GB10">
            <v>0</v>
          </cell>
          <cell r="GD10">
            <v>1</v>
          </cell>
          <cell r="GE10">
            <v>0</v>
          </cell>
          <cell r="GF10">
            <v>0</v>
          </cell>
          <cell r="GG10">
            <v>1</v>
          </cell>
          <cell r="GH10">
            <v>1</v>
          </cell>
          <cell r="GI10">
            <v>13</v>
          </cell>
          <cell r="GJ10">
            <v>0</v>
          </cell>
          <cell r="GK10">
            <v>0</v>
          </cell>
          <cell r="GL10">
            <v>0</v>
          </cell>
        </row>
        <row r="11"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  <cell r="K11">
            <v>0</v>
          </cell>
          <cell r="M11">
            <v>0</v>
          </cell>
          <cell r="N11">
            <v>17</v>
          </cell>
          <cell r="O11">
            <v>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1</v>
          </cell>
          <cell r="AG11">
            <v>0</v>
          </cell>
          <cell r="AH11">
            <v>0</v>
          </cell>
          <cell r="AI11">
            <v>1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1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O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1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Z11">
            <v>0</v>
          </cell>
          <cell r="DA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H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2</v>
          </cell>
          <cell r="DY11">
            <v>0</v>
          </cell>
          <cell r="DZ11">
            <v>0</v>
          </cell>
          <cell r="EA11">
            <v>1</v>
          </cell>
          <cell r="EB11">
            <v>0</v>
          </cell>
          <cell r="EC11">
            <v>0</v>
          </cell>
          <cell r="ED11">
            <v>1</v>
          </cell>
          <cell r="EE11">
            <v>0</v>
          </cell>
          <cell r="EF11">
            <v>0</v>
          </cell>
          <cell r="EG11">
            <v>0</v>
          </cell>
          <cell r="EJ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R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FB11">
            <v>0</v>
          </cell>
          <cell r="FF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D11">
            <v>1</v>
          </cell>
          <cell r="GE11">
            <v>1</v>
          </cell>
          <cell r="GF11">
            <v>0</v>
          </cell>
          <cell r="GG11">
            <v>0</v>
          </cell>
          <cell r="GH11">
            <v>0</v>
          </cell>
          <cell r="GI11">
            <v>2</v>
          </cell>
          <cell r="GJ11">
            <v>0</v>
          </cell>
          <cell r="GK11">
            <v>0</v>
          </cell>
          <cell r="GL11">
            <v>0</v>
          </cell>
        </row>
        <row r="12">
          <cell r="D12">
            <v>0</v>
          </cell>
          <cell r="E12">
            <v>0</v>
          </cell>
          <cell r="F12">
            <v>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2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</v>
          </cell>
          <cell r="AA12">
            <v>0</v>
          </cell>
          <cell r="AB12">
            <v>0</v>
          </cell>
          <cell r="AC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C12">
            <v>0</v>
          </cell>
          <cell r="BD12">
            <v>1</v>
          </cell>
          <cell r="BE12">
            <v>1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O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2</v>
          </cell>
          <cell r="CM12">
            <v>0</v>
          </cell>
          <cell r="CN12">
            <v>1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1</v>
          </cell>
          <cell r="CX12">
            <v>2</v>
          </cell>
          <cell r="CZ12">
            <v>0</v>
          </cell>
          <cell r="DA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H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2</v>
          </cell>
          <cell r="DY12">
            <v>0</v>
          </cell>
          <cell r="DZ12">
            <v>1</v>
          </cell>
          <cell r="EA12">
            <v>1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J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R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FB12">
            <v>0</v>
          </cell>
          <cell r="FF12">
            <v>0</v>
          </cell>
          <cell r="FH12">
            <v>0</v>
          </cell>
          <cell r="FI12">
            <v>0</v>
          </cell>
          <cell r="FJ12">
            <v>2</v>
          </cell>
          <cell r="FK12">
            <v>0</v>
          </cell>
          <cell r="FL12">
            <v>1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T12">
            <v>0</v>
          </cell>
          <cell r="FU12">
            <v>1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D12">
            <v>0</v>
          </cell>
          <cell r="GE12">
            <v>0</v>
          </cell>
          <cell r="GF12">
            <v>1</v>
          </cell>
          <cell r="GG12">
            <v>0</v>
          </cell>
          <cell r="GH12">
            <v>0</v>
          </cell>
          <cell r="GI12">
            <v>4</v>
          </cell>
          <cell r="GJ12">
            <v>1</v>
          </cell>
          <cell r="GK12">
            <v>0</v>
          </cell>
          <cell r="GL12">
            <v>0</v>
          </cell>
        </row>
        <row r="13">
          <cell r="D13">
            <v>7</v>
          </cell>
          <cell r="E13">
            <v>6</v>
          </cell>
          <cell r="F13">
            <v>5</v>
          </cell>
          <cell r="G13">
            <v>3</v>
          </cell>
          <cell r="H13">
            <v>2</v>
          </cell>
          <cell r="I13">
            <v>3</v>
          </cell>
          <cell r="J13">
            <v>6</v>
          </cell>
          <cell r="K13">
            <v>5</v>
          </cell>
          <cell r="M13">
            <v>2</v>
          </cell>
          <cell r="N13">
            <v>2</v>
          </cell>
          <cell r="O13">
            <v>6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</v>
          </cell>
          <cell r="AE13">
            <v>0</v>
          </cell>
          <cell r="AF13">
            <v>18</v>
          </cell>
          <cell r="AG13">
            <v>1</v>
          </cell>
          <cell r="AH13">
            <v>0</v>
          </cell>
          <cell r="AI13">
            <v>12</v>
          </cell>
          <cell r="AJ13">
            <v>4</v>
          </cell>
          <cell r="AK13">
            <v>3</v>
          </cell>
          <cell r="AL13">
            <v>6</v>
          </cell>
          <cell r="AM13">
            <v>0</v>
          </cell>
          <cell r="AN13">
            <v>0</v>
          </cell>
          <cell r="AO13">
            <v>1</v>
          </cell>
          <cell r="AP13">
            <v>4</v>
          </cell>
          <cell r="AR13">
            <v>0</v>
          </cell>
          <cell r="AS13">
            <v>0</v>
          </cell>
          <cell r="AT13">
            <v>0</v>
          </cell>
          <cell r="AU13">
            <v>1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2</v>
          </cell>
          <cell r="BH13">
            <v>2</v>
          </cell>
          <cell r="BI13">
            <v>0</v>
          </cell>
          <cell r="BJ13">
            <v>0</v>
          </cell>
          <cell r="BK13">
            <v>0</v>
          </cell>
          <cell r="BL13">
            <v>1</v>
          </cell>
          <cell r="BO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1</v>
          </cell>
          <cell r="CE13">
            <v>0</v>
          </cell>
          <cell r="CF13">
            <v>0</v>
          </cell>
          <cell r="CG13">
            <v>0</v>
          </cell>
          <cell r="CI13">
            <v>0</v>
          </cell>
          <cell r="CJ13">
            <v>4</v>
          </cell>
          <cell r="CK13">
            <v>0</v>
          </cell>
          <cell r="CL13">
            <v>0</v>
          </cell>
          <cell r="CM13">
            <v>1</v>
          </cell>
          <cell r="CN13">
            <v>2</v>
          </cell>
          <cell r="CO13">
            <v>3</v>
          </cell>
          <cell r="CP13">
            <v>3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2</v>
          </cell>
          <cell r="CW13">
            <v>0</v>
          </cell>
          <cell r="CX13">
            <v>2</v>
          </cell>
          <cell r="CZ13">
            <v>0</v>
          </cell>
          <cell r="DA13">
            <v>0</v>
          </cell>
          <cell r="DC13">
            <v>0</v>
          </cell>
          <cell r="DD13">
            <v>1</v>
          </cell>
          <cell r="DE13">
            <v>3</v>
          </cell>
          <cell r="DF13">
            <v>0</v>
          </cell>
          <cell r="DH13">
            <v>2</v>
          </cell>
          <cell r="DJ13">
            <v>27</v>
          </cell>
          <cell r="DK13">
            <v>1</v>
          </cell>
          <cell r="DL13">
            <v>12</v>
          </cell>
          <cell r="DM13">
            <v>2</v>
          </cell>
          <cell r="DN13">
            <v>3</v>
          </cell>
          <cell r="DO13">
            <v>4</v>
          </cell>
          <cell r="DP13">
            <v>0</v>
          </cell>
          <cell r="DQ13">
            <v>3</v>
          </cell>
          <cell r="DR13">
            <v>1</v>
          </cell>
          <cell r="DS13">
            <v>1</v>
          </cell>
          <cell r="DU13">
            <v>12</v>
          </cell>
          <cell r="DV13">
            <v>3</v>
          </cell>
          <cell r="DW13">
            <v>4</v>
          </cell>
          <cell r="DX13">
            <v>0</v>
          </cell>
          <cell r="DY13">
            <v>0</v>
          </cell>
          <cell r="DZ13">
            <v>9</v>
          </cell>
          <cell r="EA13">
            <v>0</v>
          </cell>
          <cell r="EB13">
            <v>1</v>
          </cell>
          <cell r="EC13">
            <v>3</v>
          </cell>
          <cell r="ED13">
            <v>3</v>
          </cell>
          <cell r="EE13">
            <v>18</v>
          </cell>
          <cell r="EF13">
            <v>2</v>
          </cell>
          <cell r="EG13">
            <v>0</v>
          </cell>
          <cell r="EJ13">
            <v>0</v>
          </cell>
          <cell r="EL13">
            <v>5</v>
          </cell>
          <cell r="EM13">
            <v>7</v>
          </cell>
          <cell r="EN13">
            <v>0</v>
          </cell>
          <cell r="EO13">
            <v>1</v>
          </cell>
          <cell r="EP13">
            <v>1</v>
          </cell>
          <cell r="ER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2</v>
          </cell>
          <cell r="FB13">
            <v>0</v>
          </cell>
          <cell r="FF13">
            <v>0</v>
          </cell>
          <cell r="FH13">
            <v>0</v>
          </cell>
          <cell r="FI13">
            <v>1</v>
          </cell>
          <cell r="FJ13">
            <v>0</v>
          </cell>
          <cell r="FK13">
            <v>1</v>
          </cell>
          <cell r="FL13">
            <v>8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11</v>
          </cell>
          <cell r="GA13">
            <v>0</v>
          </cell>
          <cell r="GB13">
            <v>1</v>
          </cell>
          <cell r="GD13">
            <v>33</v>
          </cell>
          <cell r="GE13">
            <v>0</v>
          </cell>
          <cell r="GF13">
            <v>1</v>
          </cell>
          <cell r="GG13">
            <v>2</v>
          </cell>
          <cell r="GH13">
            <v>2</v>
          </cell>
          <cell r="GI13">
            <v>160</v>
          </cell>
          <cell r="GJ13">
            <v>6</v>
          </cell>
          <cell r="GK13">
            <v>1</v>
          </cell>
          <cell r="GL13">
            <v>0</v>
          </cell>
        </row>
        <row r="14"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2</v>
          </cell>
          <cell r="AA14">
            <v>0</v>
          </cell>
          <cell r="AB14">
            <v>0</v>
          </cell>
          <cell r="AC14">
            <v>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1</v>
          </cell>
          <cell r="AK14">
            <v>1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</v>
          </cell>
          <cell r="BK14">
            <v>0</v>
          </cell>
          <cell r="BL14">
            <v>0</v>
          </cell>
          <cell r="BO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Z14">
            <v>0</v>
          </cell>
          <cell r="DA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H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U14">
            <v>2</v>
          </cell>
          <cell r="DV14">
            <v>0</v>
          </cell>
          <cell r="DW14">
            <v>0</v>
          </cell>
          <cell r="DX14">
            <v>5</v>
          </cell>
          <cell r="DY14">
            <v>0</v>
          </cell>
          <cell r="DZ14">
            <v>1</v>
          </cell>
          <cell r="EA14">
            <v>0</v>
          </cell>
          <cell r="EB14">
            <v>0</v>
          </cell>
          <cell r="EC14">
            <v>0</v>
          </cell>
          <cell r="ED14">
            <v>1</v>
          </cell>
          <cell r="EE14">
            <v>3</v>
          </cell>
          <cell r="EF14">
            <v>0</v>
          </cell>
          <cell r="EG14">
            <v>1</v>
          </cell>
          <cell r="EJ14">
            <v>0</v>
          </cell>
          <cell r="EL14">
            <v>1</v>
          </cell>
          <cell r="EM14">
            <v>1</v>
          </cell>
          <cell r="EN14">
            <v>0</v>
          </cell>
          <cell r="EO14">
            <v>1</v>
          </cell>
          <cell r="EP14">
            <v>0</v>
          </cell>
          <cell r="ER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FB14">
            <v>0</v>
          </cell>
          <cell r="FF14">
            <v>0</v>
          </cell>
          <cell r="FH14">
            <v>1</v>
          </cell>
          <cell r="FI14">
            <v>0</v>
          </cell>
          <cell r="FJ14">
            <v>0</v>
          </cell>
          <cell r="FK14">
            <v>0</v>
          </cell>
          <cell r="FL14">
            <v>1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D14">
            <v>42</v>
          </cell>
          <cell r="GE14">
            <v>33</v>
          </cell>
          <cell r="GF14">
            <v>23</v>
          </cell>
          <cell r="GG14">
            <v>26</v>
          </cell>
          <cell r="GH14">
            <v>55</v>
          </cell>
          <cell r="GI14">
            <v>92</v>
          </cell>
          <cell r="GJ14">
            <v>2</v>
          </cell>
          <cell r="GK14">
            <v>11</v>
          </cell>
          <cell r="GL14">
            <v>0</v>
          </cell>
        </row>
        <row r="15">
          <cell r="D15">
            <v>1</v>
          </cell>
          <cell r="E15">
            <v>2</v>
          </cell>
          <cell r="F15">
            <v>2</v>
          </cell>
          <cell r="G15">
            <v>3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M15">
            <v>1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1</v>
          </cell>
          <cell r="AI15">
            <v>2</v>
          </cell>
          <cell r="AJ15">
            <v>0</v>
          </cell>
          <cell r="AK15">
            <v>1</v>
          </cell>
          <cell r="AL15">
            <v>0</v>
          </cell>
          <cell r="AM15">
            <v>1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1</v>
          </cell>
          <cell r="BC15">
            <v>0</v>
          </cell>
          <cell r="BD15">
            <v>0</v>
          </cell>
          <cell r="BE15">
            <v>2</v>
          </cell>
          <cell r="BF15">
            <v>2</v>
          </cell>
          <cell r="BG15">
            <v>0</v>
          </cell>
          <cell r="BH15">
            <v>2</v>
          </cell>
          <cell r="BI15">
            <v>0</v>
          </cell>
          <cell r="BJ15">
            <v>1</v>
          </cell>
          <cell r="BK15">
            <v>0</v>
          </cell>
          <cell r="BL15">
            <v>1</v>
          </cell>
          <cell r="BO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3</v>
          </cell>
          <cell r="CP15">
            <v>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Z15">
            <v>1</v>
          </cell>
          <cell r="DA15">
            <v>0</v>
          </cell>
          <cell r="DC15">
            <v>0</v>
          </cell>
          <cell r="DD15">
            <v>0</v>
          </cell>
          <cell r="DE15">
            <v>1</v>
          </cell>
          <cell r="DF15">
            <v>0</v>
          </cell>
          <cell r="DH15">
            <v>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U15">
            <v>0</v>
          </cell>
          <cell r="DV15">
            <v>0</v>
          </cell>
          <cell r="DW15">
            <v>1</v>
          </cell>
          <cell r="DX15">
            <v>0</v>
          </cell>
          <cell r="DY15">
            <v>2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J15">
            <v>1</v>
          </cell>
          <cell r="EL15">
            <v>33</v>
          </cell>
          <cell r="EM15">
            <v>44</v>
          </cell>
          <cell r="EN15">
            <v>1</v>
          </cell>
          <cell r="EO15">
            <v>26</v>
          </cell>
          <cell r="EP15">
            <v>1</v>
          </cell>
          <cell r="ER15">
            <v>0</v>
          </cell>
          <cell r="ET15">
            <v>0</v>
          </cell>
          <cell r="EU15">
            <v>2</v>
          </cell>
          <cell r="EV15">
            <v>2</v>
          </cell>
          <cell r="EW15">
            <v>1</v>
          </cell>
          <cell r="FB15">
            <v>0</v>
          </cell>
          <cell r="FF15">
            <v>0</v>
          </cell>
          <cell r="FH15">
            <v>5</v>
          </cell>
          <cell r="FI15">
            <v>2</v>
          </cell>
          <cell r="FJ15">
            <v>3</v>
          </cell>
          <cell r="FK15">
            <v>4</v>
          </cell>
          <cell r="FL15">
            <v>9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3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1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</row>
        <row r="16">
          <cell r="D16">
            <v>15174.058823529413</v>
          </cell>
          <cell r="E16">
            <v>11475.336134453783</v>
          </cell>
          <cell r="F16">
            <v>16550.395522388058</v>
          </cell>
          <cell r="G16">
            <v>15911.760563380281</v>
          </cell>
          <cell r="H16">
            <v>14717.970370370371</v>
          </cell>
          <cell r="I16">
            <v>14468.541666666668</v>
          </cell>
          <cell r="J16">
            <v>11606.822580645161</v>
          </cell>
          <cell r="K16">
            <v>15265.418604651162</v>
          </cell>
          <cell r="M16">
            <v>17792.090909090908</v>
          </cell>
          <cell r="N16">
            <v>16763.727272727272</v>
          </cell>
          <cell r="O16">
            <v>16684.111111111109</v>
          </cell>
          <cell r="P16">
            <v>18000</v>
          </cell>
          <cell r="Q16">
            <v>17407.518518518518</v>
          </cell>
          <cell r="R16">
            <v>15700.2</v>
          </cell>
          <cell r="S16">
            <v>16652.304347826088</v>
          </cell>
          <cell r="T16">
            <v>18000</v>
          </cell>
          <cell r="U16">
            <v>20000</v>
          </cell>
          <cell r="V16">
            <v>20000</v>
          </cell>
          <cell r="W16">
            <v>14468.75</v>
          </cell>
          <cell r="X16">
            <v>15640</v>
          </cell>
          <cell r="Y16">
            <v>48333.333333333336</v>
          </cell>
          <cell r="Z16">
            <v>18564.629032258064</v>
          </cell>
          <cell r="AA16">
            <v>18666.722222222223</v>
          </cell>
          <cell r="AB16">
            <v>18416.75</v>
          </cell>
          <cell r="AC16">
            <v>15093.8125</v>
          </cell>
          <cell r="AE16">
            <v>16793.137931034482</v>
          </cell>
          <cell r="AF16">
            <v>15081.526548672566</v>
          </cell>
          <cell r="AG16">
            <v>16640.093333333334</v>
          </cell>
          <cell r="AH16">
            <v>15138.5</v>
          </cell>
          <cell r="AI16">
            <v>15943.051282051281</v>
          </cell>
          <cell r="AJ16">
            <v>16052.666666666668</v>
          </cell>
          <cell r="AK16">
            <v>16373.540816326531</v>
          </cell>
          <cell r="AL16">
            <v>16572.943502824859</v>
          </cell>
          <cell r="AM16">
            <v>0</v>
          </cell>
          <cell r="AN16">
            <v>23333.666666666668</v>
          </cell>
          <cell r="AO16">
            <v>0</v>
          </cell>
          <cell r="AP16">
            <v>21464.285714285714</v>
          </cell>
          <cell r="AR16">
            <v>15001</v>
          </cell>
          <cell r="AS16">
            <v>16250.5</v>
          </cell>
          <cell r="AT16">
            <v>16000.5</v>
          </cell>
          <cell r="AU16">
            <v>17166.833333333332</v>
          </cell>
          <cell r="AW16">
            <v>17000</v>
          </cell>
          <cell r="AX16">
            <v>0</v>
          </cell>
          <cell r="AY16">
            <v>15001</v>
          </cell>
          <cell r="AZ16">
            <v>0</v>
          </cell>
          <cell r="BC16">
            <v>16000</v>
          </cell>
          <cell r="BD16">
            <v>17685.857142857141</v>
          </cell>
          <cell r="BE16">
            <v>18961.670329670331</v>
          </cell>
          <cell r="BF16">
            <v>20236.653846153848</v>
          </cell>
          <cell r="BG16">
            <v>17483.073170731706</v>
          </cell>
          <cell r="BH16">
            <v>17671.530612244896</v>
          </cell>
          <cell r="BI16">
            <v>18000</v>
          </cell>
          <cell r="BJ16">
            <v>16366.733333333334</v>
          </cell>
          <cell r="BK16">
            <v>15956.652173913042</v>
          </cell>
          <cell r="BL16">
            <v>22500</v>
          </cell>
          <cell r="BO16">
            <v>0</v>
          </cell>
          <cell r="BQ16">
            <v>17500.5</v>
          </cell>
          <cell r="BR16">
            <v>16500</v>
          </cell>
          <cell r="BS16">
            <v>0</v>
          </cell>
          <cell r="BT16">
            <v>0</v>
          </cell>
          <cell r="BU16">
            <v>20000</v>
          </cell>
          <cell r="BV16">
            <v>25000</v>
          </cell>
          <cell r="BW16">
            <v>7500.5</v>
          </cell>
          <cell r="BX16">
            <v>0</v>
          </cell>
          <cell r="BY16">
            <v>0</v>
          </cell>
          <cell r="BZ16">
            <v>0</v>
          </cell>
          <cell r="CA16">
            <v>15001</v>
          </cell>
          <cell r="CB16">
            <v>60000</v>
          </cell>
          <cell r="CC16">
            <v>17500.5</v>
          </cell>
          <cell r="CD16">
            <v>15001</v>
          </cell>
          <cell r="CE16">
            <v>0</v>
          </cell>
          <cell r="CF16">
            <v>15000</v>
          </cell>
          <cell r="CG16">
            <v>20000</v>
          </cell>
          <cell r="CI16">
            <v>17166.666666666668</v>
          </cell>
          <cell r="CJ16">
            <v>15535.605263157895</v>
          </cell>
          <cell r="CK16">
            <v>16968.9375</v>
          </cell>
          <cell r="CL16">
            <v>13000.4</v>
          </cell>
          <cell r="CM16">
            <v>15500.5</v>
          </cell>
          <cell r="CN16">
            <v>7500.5</v>
          </cell>
          <cell r="CO16">
            <v>16818.3</v>
          </cell>
          <cell r="CP16">
            <v>14861.76923076923</v>
          </cell>
          <cell r="CQ16">
            <v>18200</v>
          </cell>
          <cell r="CR16">
            <v>18000.333333333332</v>
          </cell>
          <cell r="CS16">
            <v>18892.900000000001</v>
          </cell>
          <cell r="CT16">
            <v>17000</v>
          </cell>
          <cell r="CU16">
            <v>17000</v>
          </cell>
          <cell r="CV16">
            <v>17700.117647058825</v>
          </cell>
          <cell r="CW16">
            <v>0</v>
          </cell>
          <cell r="CX16">
            <v>17800.3</v>
          </cell>
          <cell r="CZ16">
            <v>13044.205882352941</v>
          </cell>
          <cell r="DA16">
            <v>12069.5</v>
          </cell>
          <cell r="DC16">
            <v>20447.979166666668</v>
          </cell>
          <cell r="DD16">
            <v>18133.355555555558</v>
          </cell>
          <cell r="DE16">
            <v>16050.1</v>
          </cell>
          <cell r="DF16">
            <v>16269.23076923077</v>
          </cell>
          <cell r="DH16">
            <v>16406.34375</v>
          </cell>
          <cell r="DJ16">
            <v>15043.131578947368</v>
          </cell>
          <cell r="DK16">
            <v>14775.612244897959</v>
          </cell>
          <cell r="DL16">
            <v>52473.216216216213</v>
          </cell>
          <cell r="DM16">
            <v>12190.666666666668</v>
          </cell>
          <cell r="DN16">
            <v>14756.521008403361</v>
          </cell>
          <cell r="DO16">
            <v>17863.909090909092</v>
          </cell>
          <cell r="DP16">
            <v>15229.098591549297</v>
          </cell>
          <cell r="DQ16">
            <v>16676.987804878048</v>
          </cell>
          <cell r="DR16">
            <v>33055.555555555555</v>
          </cell>
          <cell r="DS16">
            <v>18617.941176470587</v>
          </cell>
          <cell r="DU16">
            <v>24125.076923076922</v>
          </cell>
          <cell r="DV16">
            <v>22750.214285714286</v>
          </cell>
          <cell r="DW16">
            <v>22333.407407407409</v>
          </cell>
          <cell r="DX16">
            <v>25883.4</v>
          </cell>
          <cell r="DY16">
            <v>0</v>
          </cell>
          <cell r="DZ16">
            <v>18866.785714285714</v>
          </cell>
          <cell r="EA16">
            <v>20166.708333333332</v>
          </cell>
          <cell r="EB16">
            <v>17607.357142857141</v>
          </cell>
          <cell r="EC16">
            <v>20166.666666666668</v>
          </cell>
          <cell r="ED16">
            <v>27100.048780487807</v>
          </cell>
          <cell r="EE16">
            <v>14382</v>
          </cell>
          <cell r="EF16">
            <v>15185.357142857143</v>
          </cell>
          <cell r="EG16">
            <v>0</v>
          </cell>
          <cell r="EJ16">
            <v>19033.444444444445</v>
          </cell>
          <cell r="EL16">
            <v>18029.855855855854</v>
          </cell>
          <cell r="EM16">
            <v>19280.5</v>
          </cell>
          <cell r="EN16">
            <v>22363.636363636364</v>
          </cell>
          <cell r="EO16">
            <v>21670.672897196262</v>
          </cell>
          <cell r="EP16">
            <v>21585.785714285714</v>
          </cell>
          <cell r="ER16">
            <v>20272.727272727272</v>
          </cell>
          <cell r="ET16">
            <v>22500</v>
          </cell>
          <cell r="EU16">
            <v>19000</v>
          </cell>
          <cell r="EV16">
            <v>0</v>
          </cell>
          <cell r="EW16">
            <v>25944.444444444445</v>
          </cell>
          <cell r="FB16">
            <v>22500</v>
          </cell>
          <cell r="FF16">
            <v>28994.885416666668</v>
          </cell>
          <cell r="FH16">
            <v>17484.909090909092</v>
          </cell>
          <cell r="FI16">
            <v>16125.097222222223</v>
          </cell>
          <cell r="FJ16">
            <v>16567.621621621623</v>
          </cell>
          <cell r="FK16">
            <v>16585.522222222222</v>
          </cell>
          <cell r="FL16">
            <v>16356.832635983264</v>
          </cell>
          <cell r="FM16">
            <v>0</v>
          </cell>
          <cell r="FN16">
            <v>18000</v>
          </cell>
          <cell r="FO16">
            <v>18000</v>
          </cell>
          <cell r="FP16">
            <v>15001</v>
          </cell>
          <cell r="FQ16">
            <v>0</v>
          </cell>
          <cell r="FR16">
            <v>16000.5</v>
          </cell>
          <cell r="FT16">
            <v>13435</v>
          </cell>
          <cell r="FU16">
            <v>14911.823529411766</v>
          </cell>
          <cell r="FV16">
            <v>14027.454545454544</v>
          </cell>
          <cell r="FW16">
            <v>5216.666666666667</v>
          </cell>
          <cell r="FX16">
            <v>13204.25</v>
          </cell>
          <cell r="FY16">
            <v>14006.25</v>
          </cell>
          <cell r="FZ16">
            <v>80647.893617021284</v>
          </cell>
          <cell r="GA16">
            <v>15750</v>
          </cell>
          <cell r="GB16">
            <v>14773.95652173913</v>
          </cell>
          <cell r="GD16">
            <v>16642.413461538461</v>
          </cell>
          <cell r="GE16">
            <v>9928.5714285714294</v>
          </cell>
          <cell r="GF16">
            <v>8588.4705882352937</v>
          </cell>
          <cell r="GG16">
            <v>11470.882352941177</v>
          </cell>
          <cell r="GH16">
            <v>7389.0555555555557</v>
          </cell>
          <cell r="GI16">
            <v>14021.209445585217</v>
          </cell>
          <cell r="GJ16">
            <v>21923.307692307691</v>
          </cell>
          <cell r="GK16">
            <v>13911.75</v>
          </cell>
          <cell r="GL16">
            <v>0</v>
          </cell>
        </row>
        <row r="17">
          <cell r="D17">
            <v>113</v>
          </cell>
          <cell r="E17">
            <v>115</v>
          </cell>
          <cell r="F17">
            <v>131</v>
          </cell>
          <cell r="G17">
            <v>142</v>
          </cell>
          <cell r="H17">
            <v>133</v>
          </cell>
          <cell r="I17">
            <v>118</v>
          </cell>
          <cell r="J17">
            <v>56</v>
          </cell>
          <cell r="K17">
            <v>38</v>
          </cell>
          <cell r="M17">
            <v>43</v>
          </cell>
          <cell r="N17">
            <v>64</v>
          </cell>
          <cell r="O17">
            <v>76</v>
          </cell>
          <cell r="P17">
            <v>2</v>
          </cell>
          <cell r="Q17">
            <v>27</v>
          </cell>
          <cell r="R17">
            <v>10</v>
          </cell>
          <cell r="S17">
            <v>23</v>
          </cell>
          <cell r="T17">
            <v>2</v>
          </cell>
          <cell r="U17">
            <v>2</v>
          </cell>
          <cell r="V17">
            <v>1</v>
          </cell>
          <cell r="W17">
            <v>16</v>
          </cell>
          <cell r="X17">
            <v>15</v>
          </cell>
          <cell r="Y17">
            <v>3</v>
          </cell>
          <cell r="Z17">
            <v>62</v>
          </cell>
          <cell r="AA17">
            <v>18</v>
          </cell>
          <cell r="AB17">
            <v>12</v>
          </cell>
          <cell r="AC17">
            <v>15</v>
          </cell>
          <cell r="AE17">
            <v>29</v>
          </cell>
          <cell r="AF17">
            <v>208</v>
          </cell>
          <cell r="AG17">
            <v>74</v>
          </cell>
          <cell r="AH17">
            <v>57</v>
          </cell>
          <cell r="AI17">
            <v>146</v>
          </cell>
          <cell r="AJ17">
            <v>53</v>
          </cell>
          <cell r="AK17">
            <v>96</v>
          </cell>
          <cell r="AL17">
            <v>171</v>
          </cell>
          <cell r="AM17">
            <v>2</v>
          </cell>
          <cell r="AN17">
            <v>3</v>
          </cell>
          <cell r="AO17">
            <v>0</v>
          </cell>
          <cell r="AP17">
            <v>10</v>
          </cell>
          <cell r="AR17">
            <v>1</v>
          </cell>
          <cell r="AS17">
            <v>4</v>
          </cell>
          <cell r="AT17">
            <v>2</v>
          </cell>
          <cell r="AU17">
            <v>5</v>
          </cell>
          <cell r="AW17">
            <v>1</v>
          </cell>
          <cell r="AX17">
            <v>1</v>
          </cell>
          <cell r="AY17">
            <v>1</v>
          </cell>
          <cell r="AZ17">
            <v>1</v>
          </cell>
          <cell r="BC17">
            <v>6</v>
          </cell>
          <cell r="BD17">
            <v>56</v>
          </cell>
          <cell r="BE17">
            <v>93</v>
          </cell>
          <cell r="BF17">
            <v>54</v>
          </cell>
          <cell r="BG17">
            <v>39</v>
          </cell>
          <cell r="BH17">
            <v>98</v>
          </cell>
          <cell r="BI17">
            <v>1</v>
          </cell>
          <cell r="BJ17">
            <v>46</v>
          </cell>
          <cell r="BK17">
            <v>23</v>
          </cell>
          <cell r="BL17">
            <v>2</v>
          </cell>
          <cell r="BO17">
            <v>0</v>
          </cell>
          <cell r="BQ17">
            <v>2</v>
          </cell>
          <cell r="BR17">
            <v>1</v>
          </cell>
          <cell r="BS17">
            <v>0</v>
          </cell>
          <cell r="BT17">
            <v>0</v>
          </cell>
          <cell r="BU17">
            <v>1</v>
          </cell>
          <cell r="BV17">
            <v>1</v>
          </cell>
          <cell r="BW17">
            <v>2</v>
          </cell>
          <cell r="BX17">
            <v>0</v>
          </cell>
          <cell r="BY17">
            <v>0</v>
          </cell>
          <cell r="BZ17">
            <v>0</v>
          </cell>
          <cell r="CA17">
            <v>1</v>
          </cell>
          <cell r="CB17">
            <v>1</v>
          </cell>
          <cell r="CC17">
            <v>2</v>
          </cell>
          <cell r="CD17">
            <v>0</v>
          </cell>
          <cell r="CE17">
            <v>0</v>
          </cell>
          <cell r="CF17">
            <v>3</v>
          </cell>
          <cell r="CG17">
            <v>1</v>
          </cell>
          <cell r="CI17">
            <v>12</v>
          </cell>
          <cell r="CJ17">
            <v>34</v>
          </cell>
          <cell r="CK17">
            <v>16</v>
          </cell>
          <cell r="CL17">
            <v>10</v>
          </cell>
          <cell r="CM17">
            <v>1</v>
          </cell>
          <cell r="CN17">
            <v>0</v>
          </cell>
          <cell r="CO17">
            <v>50</v>
          </cell>
          <cell r="CP17">
            <v>11</v>
          </cell>
          <cell r="CQ17">
            <v>4</v>
          </cell>
          <cell r="CR17">
            <v>6</v>
          </cell>
          <cell r="CS17">
            <v>40</v>
          </cell>
          <cell r="CT17">
            <v>5</v>
          </cell>
          <cell r="CU17">
            <v>6</v>
          </cell>
          <cell r="CV17">
            <v>15</v>
          </cell>
          <cell r="CW17">
            <v>0</v>
          </cell>
          <cell r="CX17">
            <v>8</v>
          </cell>
          <cell r="CZ17">
            <v>35</v>
          </cell>
          <cell r="DA17">
            <v>36</v>
          </cell>
          <cell r="DC17">
            <v>48</v>
          </cell>
          <cell r="DD17">
            <v>44</v>
          </cell>
          <cell r="DE17">
            <v>38</v>
          </cell>
          <cell r="DF17">
            <v>26</v>
          </cell>
          <cell r="DH17">
            <v>31</v>
          </cell>
          <cell r="DJ17">
            <v>163</v>
          </cell>
          <cell r="DK17">
            <v>48</v>
          </cell>
          <cell r="DL17">
            <v>25</v>
          </cell>
          <cell r="DM17">
            <v>19</v>
          </cell>
          <cell r="DN17">
            <v>116</v>
          </cell>
          <cell r="DO17">
            <v>7</v>
          </cell>
          <cell r="DP17">
            <v>71</v>
          </cell>
          <cell r="DQ17">
            <v>79</v>
          </cell>
          <cell r="DR17">
            <v>8</v>
          </cell>
          <cell r="DS17">
            <v>16</v>
          </cell>
          <cell r="DU17">
            <v>40</v>
          </cell>
          <cell r="DV17">
            <v>11</v>
          </cell>
          <cell r="DW17">
            <v>24</v>
          </cell>
          <cell r="DX17">
            <v>30</v>
          </cell>
          <cell r="DY17">
            <v>3</v>
          </cell>
          <cell r="DZ17">
            <v>75</v>
          </cell>
          <cell r="EA17">
            <v>48</v>
          </cell>
          <cell r="EB17">
            <v>13</v>
          </cell>
          <cell r="EC17">
            <v>6</v>
          </cell>
          <cell r="ED17">
            <v>38</v>
          </cell>
          <cell r="EE17">
            <v>22</v>
          </cell>
          <cell r="EF17">
            <v>12</v>
          </cell>
          <cell r="EG17">
            <v>0</v>
          </cell>
          <cell r="EJ17">
            <v>46</v>
          </cell>
          <cell r="EL17">
            <v>139</v>
          </cell>
          <cell r="EM17">
            <v>215</v>
          </cell>
          <cell r="EN17">
            <v>12</v>
          </cell>
          <cell r="EO17">
            <v>132</v>
          </cell>
          <cell r="EP17">
            <v>14</v>
          </cell>
          <cell r="ER17">
            <v>11</v>
          </cell>
          <cell r="ET17">
            <v>1</v>
          </cell>
          <cell r="EU17">
            <v>4</v>
          </cell>
          <cell r="EV17">
            <v>3</v>
          </cell>
          <cell r="EW17">
            <v>17</v>
          </cell>
          <cell r="FB17">
            <v>2</v>
          </cell>
          <cell r="FF17">
            <v>96</v>
          </cell>
          <cell r="FH17">
            <v>38</v>
          </cell>
          <cell r="FI17">
            <v>73</v>
          </cell>
          <cell r="FJ17">
            <v>77</v>
          </cell>
          <cell r="FK17">
            <v>93</v>
          </cell>
          <cell r="FL17">
            <v>240</v>
          </cell>
          <cell r="FM17">
            <v>1</v>
          </cell>
          <cell r="FN17">
            <v>1</v>
          </cell>
          <cell r="FO17">
            <v>2</v>
          </cell>
          <cell r="FP17">
            <v>1</v>
          </cell>
          <cell r="FQ17">
            <v>0</v>
          </cell>
          <cell r="FR17">
            <v>5</v>
          </cell>
          <cell r="FT17">
            <v>46</v>
          </cell>
          <cell r="FU17">
            <v>17</v>
          </cell>
          <cell r="FV17">
            <v>11</v>
          </cell>
          <cell r="FW17">
            <v>6</v>
          </cell>
          <cell r="FX17">
            <v>12</v>
          </cell>
          <cell r="FY17">
            <v>8</v>
          </cell>
          <cell r="FZ17">
            <v>36</v>
          </cell>
          <cell r="GA17">
            <v>2</v>
          </cell>
          <cell r="GB17">
            <v>23</v>
          </cell>
          <cell r="GD17">
            <v>71</v>
          </cell>
          <cell r="GE17">
            <v>7</v>
          </cell>
          <cell r="GF17">
            <v>16</v>
          </cell>
          <cell r="GG17">
            <v>15</v>
          </cell>
          <cell r="GH17">
            <v>16</v>
          </cell>
          <cell r="GI17">
            <v>327</v>
          </cell>
          <cell r="GJ17">
            <v>7</v>
          </cell>
          <cell r="GK17">
            <v>7</v>
          </cell>
          <cell r="GL17">
            <v>0</v>
          </cell>
        </row>
        <row r="18">
          <cell r="D18">
            <v>111</v>
          </cell>
          <cell r="E18">
            <v>113</v>
          </cell>
          <cell r="F18">
            <v>129</v>
          </cell>
          <cell r="G18">
            <v>139</v>
          </cell>
          <cell r="H18">
            <v>133</v>
          </cell>
          <cell r="I18">
            <v>117</v>
          </cell>
          <cell r="J18">
            <v>56</v>
          </cell>
          <cell r="K18">
            <v>38</v>
          </cell>
          <cell r="M18">
            <v>42</v>
          </cell>
          <cell r="N18">
            <v>62</v>
          </cell>
          <cell r="O18">
            <v>75</v>
          </cell>
          <cell r="P18">
            <v>2</v>
          </cell>
          <cell r="Q18">
            <v>26</v>
          </cell>
          <cell r="R18">
            <v>10</v>
          </cell>
          <cell r="S18">
            <v>23</v>
          </cell>
          <cell r="T18">
            <v>2</v>
          </cell>
          <cell r="U18">
            <v>2</v>
          </cell>
          <cell r="V18">
            <v>1</v>
          </cell>
          <cell r="W18">
            <v>16</v>
          </cell>
          <cell r="X18">
            <v>15</v>
          </cell>
          <cell r="Y18">
            <v>2</v>
          </cell>
          <cell r="Z18">
            <v>61</v>
          </cell>
          <cell r="AA18">
            <v>18</v>
          </cell>
          <cell r="AB18">
            <v>12</v>
          </cell>
          <cell r="AC18">
            <v>14</v>
          </cell>
          <cell r="AE18">
            <v>29</v>
          </cell>
          <cell r="AF18">
            <v>204</v>
          </cell>
          <cell r="AG18">
            <v>72</v>
          </cell>
          <cell r="AH18">
            <v>56</v>
          </cell>
          <cell r="AI18">
            <v>144</v>
          </cell>
          <cell r="AJ18">
            <v>52</v>
          </cell>
          <cell r="AK18">
            <v>95</v>
          </cell>
          <cell r="AL18">
            <v>168</v>
          </cell>
          <cell r="AM18">
            <v>1</v>
          </cell>
          <cell r="AN18">
            <v>2</v>
          </cell>
          <cell r="AO18">
            <v>0</v>
          </cell>
          <cell r="AP18">
            <v>10</v>
          </cell>
          <cell r="AR18">
            <v>1</v>
          </cell>
          <cell r="AS18">
            <v>4</v>
          </cell>
          <cell r="AT18">
            <v>2</v>
          </cell>
          <cell r="AU18">
            <v>5</v>
          </cell>
          <cell r="AW18">
            <v>1</v>
          </cell>
          <cell r="AX18">
            <v>0</v>
          </cell>
          <cell r="AY18">
            <v>1</v>
          </cell>
          <cell r="AZ18">
            <v>0</v>
          </cell>
          <cell r="BC18">
            <v>6</v>
          </cell>
          <cell r="BD18">
            <v>56</v>
          </cell>
          <cell r="BE18">
            <v>91</v>
          </cell>
          <cell r="BF18">
            <v>51</v>
          </cell>
          <cell r="BG18">
            <v>38</v>
          </cell>
          <cell r="BH18">
            <v>95</v>
          </cell>
          <cell r="BI18">
            <v>1</v>
          </cell>
          <cell r="BJ18">
            <v>44</v>
          </cell>
          <cell r="BK18">
            <v>23</v>
          </cell>
          <cell r="BL18">
            <v>1</v>
          </cell>
          <cell r="BO18">
            <v>0</v>
          </cell>
          <cell r="BQ18">
            <v>2</v>
          </cell>
          <cell r="BR18">
            <v>1</v>
          </cell>
          <cell r="BS18">
            <v>0</v>
          </cell>
          <cell r="BT18">
            <v>0</v>
          </cell>
          <cell r="BU18">
            <v>1</v>
          </cell>
          <cell r="BV18">
            <v>1</v>
          </cell>
          <cell r="BW18">
            <v>1</v>
          </cell>
          <cell r="BX18">
            <v>0</v>
          </cell>
          <cell r="BY18">
            <v>0</v>
          </cell>
          <cell r="BZ18">
            <v>0</v>
          </cell>
          <cell r="CA18">
            <v>1</v>
          </cell>
          <cell r="CB18">
            <v>1</v>
          </cell>
          <cell r="CC18">
            <v>2</v>
          </cell>
          <cell r="CD18">
            <v>0</v>
          </cell>
          <cell r="CE18">
            <v>0</v>
          </cell>
          <cell r="CF18">
            <v>3</v>
          </cell>
          <cell r="CG18">
            <v>1</v>
          </cell>
          <cell r="CI18">
            <v>10</v>
          </cell>
          <cell r="CJ18">
            <v>32</v>
          </cell>
          <cell r="CK18">
            <v>16</v>
          </cell>
          <cell r="CL18">
            <v>10</v>
          </cell>
          <cell r="CM18">
            <v>0</v>
          </cell>
          <cell r="CN18">
            <v>0</v>
          </cell>
          <cell r="CO18">
            <v>44</v>
          </cell>
          <cell r="CP18">
            <v>10</v>
          </cell>
          <cell r="CQ18">
            <v>4</v>
          </cell>
          <cell r="CR18">
            <v>6</v>
          </cell>
          <cell r="CS18">
            <v>39</v>
          </cell>
          <cell r="CT18">
            <v>5</v>
          </cell>
          <cell r="CU18">
            <v>6</v>
          </cell>
          <cell r="CV18">
            <v>14</v>
          </cell>
          <cell r="CW18">
            <v>0</v>
          </cell>
          <cell r="CX18">
            <v>7</v>
          </cell>
          <cell r="CZ18">
            <v>33</v>
          </cell>
          <cell r="DA18">
            <v>35</v>
          </cell>
          <cell r="DC18">
            <v>47</v>
          </cell>
          <cell r="DD18">
            <v>44</v>
          </cell>
          <cell r="DE18">
            <v>37</v>
          </cell>
          <cell r="DF18">
            <v>26</v>
          </cell>
          <cell r="DH18">
            <v>30</v>
          </cell>
          <cell r="DJ18">
            <v>154</v>
          </cell>
          <cell r="DK18">
            <v>45</v>
          </cell>
          <cell r="DL18">
            <v>21</v>
          </cell>
          <cell r="DM18">
            <v>18</v>
          </cell>
          <cell r="DN18">
            <v>114</v>
          </cell>
          <cell r="DO18">
            <v>4</v>
          </cell>
          <cell r="DP18">
            <v>67</v>
          </cell>
          <cell r="DQ18">
            <v>78</v>
          </cell>
          <cell r="DR18">
            <v>7</v>
          </cell>
          <cell r="DS18">
            <v>16</v>
          </cell>
          <cell r="DU18">
            <v>40</v>
          </cell>
          <cell r="DV18">
            <v>10</v>
          </cell>
          <cell r="DW18">
            <v>23</v>
          </cell>
          <cell r="DX18">
            <v>30</v>
          </cell>
          <cell r="DY18">
            <v>1</v>
          </cell>
          <cell r="DZ18">
            <v>73</v>
          </cell>
          <cell r="EA18">
            <v>48</v>
          </cell>
          <cell r="EB18">
            <v>12</v>
          </cell>
          <cell r="EC18">
            <v>6</v>
          </cell>
          <cell r="ED18">
            <v>38</v>
          </cell>
          <cell r="EE18">
            <v>21</v>
          </cell>
          <cell r="EF18">
            <v>12</v>
          </cell>
          <cell r="EG18">
            <v>0</v>
          </cell>
          <cell r="EJ18">
            <v>43</v>
          </cell>
          <cell r="EL18">
            <v>105</v>
          </cell>
          <cell r="EM18">
            <v>169</v>
          </cell>
          <cell r="EN18">
            <v>11</v>
          </cell>
          <cell r="EO18">
            <v>101</v>
          </cell>
          <cell r="EP18">
            <v>13</v>
          </cell>
          <cell r="ER18">
            <v>11</v>
          </cell>
          <cell r="ET18">
            <v>1</v>
          </cell>
          <cell r="EU18">
            <v>2</v>
          </cell>
          <cell r="EV18">
            <v>1</v>
          </cell>
          <cell r="EW18">
            <v>15</v>
          </cell>
          <cell r="FB18">
            <v>2</v>
          </cell>
          <cell r="FF18">
            <v>95</v>
          </cell>
          <cell r="FH18">
            <v>33</v>
          </cell>
          <cell r="FI18">
            <v>71</v>
          </cell>
          <cell r="FJ18">
            <v>72</v>
          </cell>
          <cell r="FK18">
            <v>89</v>
          </cell>
          <cell r="FL18">
            <v>225</v>
          </cell>
          <cell r="FM18">
            <v>1</v>
          </cell>
          <cell r="FN18">
            <v>1</v>
          </cell>
          <cell r="FO18">
            <v>2</v>
          </cell>
          <cell r="FP18">
            <v>1</v>
          </cell>
          <cell r="FQ18">
            <v>0</v>
          </cell>
          <cell r="FR18">
            <v>2</v>
          </cell>
          <cell r="FT18">
            <v>45</v>
          </cell>
          <cell r="FU18">
            <v>17</v>
          </cell>
          <cell r="FV18">
            <v>11</v>
          </cell>
          <cell r="FW18">
            <v>6</v>
          </cell>
          <cell r="FX18">
            <v>12</v>
          </cell>
          <cell r="FY18">
            <v>8</v>
          </cell>
          <cell r="FZ18">
            <v>34</v>
          </cell>
          <cell r="GA18">
            <v>2</v>
          </cell>
          <cell r="GB18">
            <v>22</v>
          </cell>
          <cell r="GD18">
            <v>70</v>
          </cell>
          <cell r="GE18">
            <v>7</v>
          </cell>
          <cell r="GF18">
            <v>16</v>
          </cell>
          <cell r="GG18">
            <v>14</v>
          </cell>
          <cell r="GH18">
            <v>15</v>
          </cell>
          <cell r="GI18">
            <v>314</v>
          </cell>
          <cell r="GJ18">
            <v>7</v>
          </cell>
          <cell r="GK18">
            <v>7</v>
          </cell>
          <cell r="GL18">
            <v>0</v>
          </cell>
        </row>
        <row r="20">
          <cell r="D20">
            <v>18425.642857142859</v>
          </cell>
          <cell r="E20">
            <v>17967.96052631579</v>
          </cell>
          <cell r="F20">
            <v>18178.303278688523</v>
          </cell>
          <cell r="G20">
            <v>16736.814814814814</v>
          </cell>
          <cell r="H20">
            <v>16153.869918699187</v>
          </cell>
          <cell r="I20">
            <v>15783.863636363636</v>
          </cell>
          <cell r="J20">
            <v>16355.068181818182</v>
          </cell>
          <cell r="K20">
            <v>18233.694444444445</v>
          </cell>
          <cell r="M20">
            <v>19093.951219512193</v>
          </cell>
          <cell r="N20">
            <v>18137.803278688523</v>
          </cell>
          <cell r="O20">
            <v>20170.343283582089</v>
          </cell>
          <cell r="P20">
            <v>18000</v>
          </cell>
          <cell r="Q20">
            <v>18800.12</v>
          </cell>
          <cell r="R20">
            <v>17444.666666666668</v>
          </cell>
          <cell r="S20">
            <v>18238.238095238095</v>
          </cell>
          <cell r="T20">
            <v>18000</v>
          </cell>
          <cell r="U20">
            <v>20000</v>
          </cell>
          <cell r="V20">
            <v>20000</v>
          </cell>
          <cell r="W20">
            <v>17807.692307692309</v>
          </cell>
          <cell r="X20">
            <v>18046.153846153848</v>
          </cell>
          <cell r="Y20">
            <v>48333.333333333336</v>
          </cell>
          <cell r="Z20">
            <v>19844.948275862069</v>
          </cell>
          <cell r="AA20">
            <v>19764.764705882353</v>
          </cell>
          <cell r="AB20">
            <v>18416.75</v>
          </cell>
          <cell r="AC20">
            <v>18577</v>
          </cell>
          <cell r="AE20">
            <v>17392.892857142859</v>
          </cell>
          <cell r="AF20">
            <v>17301.649746192892</v>
          </cell>
          <cell r="AG20">
            <v>17333.430555555555</v>
          </cell>
          <cell r="AH20">
            <v>17301.142857142859</v>
          </cell>
          <cell r="AI20">
            <v>17892.920863309351</v>
          </cell>
          <cell r="AJ20">
            <v>17596.192307692309</v>
          </cell>
          <cell r="AK20">
            <v>17633.043956043955</v>
          </cell>
          <cell r="AL20">
            <v>18107.475308641973</v>
          </cell>
          <cell r="AM20">
            <v>0</v>
          </cell>
          <cell r="AN20">
            <v>23333.666666666668</v>
          </cell>
          <cell r="AO20">
            <v>0</v>
          </cell>
          <cell r="AP20">
            <v>21464.285714285714</v>
          </cell>
          <cell r="AR20">
            <v>15001</v>
          </cell>
          <cell r="AS20">
            <v>16250.5</v>
          </cell>
          <cell r="AT20">
            <v>16000.5</v>
          </cell>
          <cell r="AU20">
            <v>17166.833333333332</v>
          </cell>
          <cell r="AW20">
            <v>17000</v>
          </cell>
          <cell r="AX20">
            <v>0</v>
          </cell>
          <cell r="AY20">
            <v>15001</v>
          </cell>
          <cell r="AZ20">
            <v>0</v>
          </cell>
          <cell r="BC20">
            <v>19200</v>
          </cell>
          <cell r="BD20">
            <v>19046.307692307691</v>
          </cell>
          <cell r="BE20">
            <v>19833.471264367818</v>
          </cell>
          <cell r="BF20">
            <v>20236.653846153848</v>
          </cell>
          <cell r="BG20">
            <v>18863.315789473683</v>
          </cell>
          <cell r="BH20">
            <v>19242.333333333332</v>
          </cell>
          <cell r="BI20">
            <v>18000</v>
          </cell>
          <cell r="BJ20">
            <v>17963.487804878048</v>
          </cell>
          <cell r="BK20">
            <v>18350.150000000001</v>
          </cell>
          <cell r="BL20">
            <v>22500</v>
          </cell>
          <cell r="BO20">
            <v>0</v>
          </cell>
          <cell r="BQ20">
            <v>17500.5</v>
          </cell>
          <cell r="BR20">
            <v>16500</v>
          </cell>
          <cell r="BS20">
            <v>0</v>
          </cell>
          <cell r="BT20">
            <v>0</v>
          </cell>
          <cell r="BU20">
            <v>20000</v>
          </cell>
          <cell r="BV20">
            <v>25000</v>
          </cell>
          <cell r="BW20">
            <v>15001</v>
          </cell>
          <cell r="BX20">
            <v>0</v>
          </cell>
          <cell r="BY20">
            <v>0</v>
          </cell>
          <cell r="BZ20">
            <v>0</v>
          </cell>
          <cell r="CA20">
            <v>15001</v>
          </cell>
          <cell r="CB20">
            <v>60000</v>
          </cell>
          <cell r="CC20">
            <v>17500.5</v>
          </cell>
          <cell r="CD20">
            <v>15001</v>
          </cell>
          <cell r="CE20">
            <v>0</v>
          </cell>
          <cell r="CF20">
            <v>22500</v>
          </cell>
          <cell r="CG20">
            <v>20000</v>
          </cell>
          <cell r="CI20">
            <v>20600</v>
          </cell>
          <cell r="CJ20">
            <v>18448.53125</v>
          </cell>
          <cell r="CK20">
            <v>18100.2</v>
          </cell>
          <cell r="CL20">
            <v>16250.5</v>
          </cell>
          <cell r="CM20">
            <v>15500.5</v>
          </cell>
          <cell r="CN20">
            <v>15001</v>
          </cell>
          <cell r="CO20">
            <v>19111.704545454544</v>
          </cell>
          <cell r="CP20">
            <v>17563.909090909092</v>
          </cell>
          <cell r="CQ20">
            <v>18200</v>
          </cell>
          <cell r="CR20">
            <v>18000.333333333332</v>
          </cell>
          <cell r="CS20">
            <v>19887.263157894737</v>
          </cell>
          <cell r="CT20">
            <v>21250</v>
          </cell>
          <cell r="CU20">
            <v>17000</v>
          </cell>
          <cell r="CV20">
            <v>17700.117647058825</v>
          </cell>
          <cell r="CW20">
            <v>0</v>
          </cell>
          <cell r="CX20">
            <v>17800.3</v>
          </cell>
          <cell r="CZ20">
            <v>19282.739130434784</v>
          </cell>
          <cell r="DA20">
            <v>22868.526315789473</v>
          </cell>
          <cell r="DC20">
            <v>26527.108108108107</v>
          </cell>
          <cell r="DD20">
            <v>18133.355555555558</v>
          </cell>
          <cell r="DE20">
            <v>17833.444444444445</v>
          </cell>
          <cell r="DF20">
            <v>17625</v>
          </cell>
          <cell r="DH20">
            <v>17500.099999999999</v>
          </cell>
          <cell r="DJ20">
            <v>19576.678082191782</v>
          </cell>
          <cell r="DK20">
            <v>19567.702702702703</v>
          </cell>
          <cell r="DL20">
            <v>57103.205882352944</v>
          </cell>
          <cell r="DM20">
            <v>18286</v>
          </cell>
          <cell r="DN20">
            <v>17918.632653061224</v>
          </cell>
          <cell r="DO20">
            <v>17863.909090909092</v>
          </cell>
          <cell r="DP20">
            <v>17725.672131147541</v>
          </cell>
          <cell r="DQ20">
            <v>17993.592105263157</v>
          </cell>
          <cell r="DR20">
            <v>49583.333333333336</v>
          </cell>
          <cell r="DS20">
            <v>18617.941176470587</v>
          </cell>
          <cell r="DU20">
            <v>26135.5</v>
          </cell>
          <cell r="DV20">
            <v>22750.214285714286</v>
          </cell>
          <cell r="DW20">
            <v>22333.407407407409</v>
          </cell>
          <cell r="DX20">
            <v>25883.4</v>
          </cell>
          <cell r="DY20">
            <v>0</v>
          </cell>
          <cell r="DZ20">
            <v>20852.763157894737</v>
          </cell>
          <cell r="EA20">
            <v>20595.787234042553</v>
          </cell>
          <cell r="EB20">
            <v>17607.357142857141</v>
          </cell>
          <cell r="EC20">
            <v>20166.666666666668</v>
          </cell>
          <cell r="ED20">
            <v>31745.771428571428</v>
          </cell>
          <cell r="EE20">
            <v>17432.727272727272</v>
          </cell>
          <cell r="EF20">
            <v>17716.25</v>
          </cell>
          <cell r="EG20">
            <v>0</v>
          </cell>
          <cell r="EJ20">
            <v>19466.022727272728</v>
          </cell>
          <cell r="EL20">
            <v>22236.822222222221</v>
          </cell>
          <cell r="EM20">
            <v>21584.459119496856</v>
          </cell>
          <cell r="EN20">
            <v>24600</v>
          </cell>
          <cell r="EO20">
            <v>22512.252427184467</v>
          </cell>
          <cell r="EP20">
            <v>23246.23076923077</v>
          </cell>
          <cell r="ER20">
            <v>24777.777777777777</v>
          </cell>
          <cell r="ET20">
            <v>22500</v>
          </cell>
          <cell r="EU20">
            <v>19000</v>
          </cell>
          <cell r="EV20">
            <v>0</v>
          </cell>
          <cell r="EW20">
            <v>27470.588235294119</v>
          </cell>
          <cell r="FB20">
            <v>22500</v>
          </cell>
          <cell r="FF20">
            <v>28994.885416666668</v>
          </cell>
          <cell r="FH20">
            <v>17484.909090909092</v>
          </cell>
          <cell r="FI20">
            <v>17328.462686567163</v>
          </cell>
          <cell r="FJ20">
            <v>17768.173913043476</v>
          </cell>
          <cell r="FK20">
            <v>17770.202380952382</v>
          </cell>
          <cell r="FL20">
            <v>17374.591111111113</v>
          </cell>
          <cell r="FM20">
            <v>0</v>
          </cell>
          <cell r="FN20">
            <v>18000</v>
          </cell>
          <cell r="FO20">
            <v>18000</v>
          </cell>
          <cell r="FP20">
            <v>15001</v>
          </cell>
          <cell r="FQ20">
            <v>0</v>
          </cell>
          <cell r="FR20">
            <v>16000.5</v>
          </cell>
          <cell r="FT20">
            <v>15846.410256410256</v>
          </cell>
          <cell r="FU20">
            <v>15843.8125</v>
          </cell>
          <cell r="FV20">
            <v>15430.2</v>
          </cell>
          <cell r="FW20">
            <v>15650</v>
          </cell>
          <cell r="FX20">
            <v>15845.1</v>
          </cell>
          <cell r="FY20">
            <v>16007.142857142857</v>
          </cell>
          <cell r="FZ20">
            <v>84232.244444444441</v>
          </cell>
          <cell r="GA20">
            <v>15750</v>
          </cell>
          <cell r="GB20">
            <v>16181</v>
          </cell>
          <cell r="GD20">
            <v>17843.412371134022</v>
          </cell>
          <cell r="GE20">
            <v>17375</v>
          </cell>
          <cell r="GF20">
            <v>16222.666666666668</v>
          </cell>
          <cell r="GG20">
            <v>16250.416666666668</v>
          </cell>
          <cell r="GH20">
            <v>16625.375</v>
          </cell>
          <cell r="GI20">
            <v>17156.605527638192</v>
          </cell>
          <cell r="GJ20">
            <v>21923.307692307691</v>
          </cell>
          <cell r="GK20">
            <v>15899.142857142857</v>
          </cell>
          <cell r="GL20">
            <v>0</v>
          </cell>
        </row>
        <row r="21">
          <cell r="D21">
            <v>98</v>
          </cell>
          <cell r="E21">
            <v>76</v>
          </cell>
          <cell r="F21">
            <v>122</v>
          </cell>
          <cell r="G21">
            <v>135</v>
          </cell>
          <cell r="H21">
            <v>123</v>
          </cell>
          <cell r="I21">
            <v>110</v>
          </cell>
          <cell r="J21">
            <v>44</v>
          </cell>
          <cell r="K21">
            <v>36</v>
          </cell>
          <cell r="M21">
            <v>41</v>
          </cell>
          <cell r="N21">
            <v>61</v>
          </cell>
          <cell r="O21">
            <v>67</v>
          </cell>
          <cell r="P21">
            <v>2</v>
          </cell>
          <cell r="Q21">
            <v>25</v>
          </cell>
          <cell r="R21">
            <v>9</v>
          </cell>
          <cell r="S21">
            <v>21</v>
          </cell>
          <cell r="T21">
            <v>2</v>
          </cell>
          <cell r="U21">
            <v>2</v>
          </cell>
          <cell r="V21">
            <v>1</v>
          </cell>
          <cell r="W21">
            <v>13</v>
          </cell>
          <cell r="X21">
            <v>13</v>
          </cell>
          <cell r="Y21">
            <v>3</v>
          </cell>
          <cell r="Z21">
            <v>58</v>
          </cell>
          <cell r="AA21">
            <v>17</v>
          </cell>
          <cell r="AB21">
            <v>12</v>
          </cell>
          <cell r="AC21">
            <v>13</v>
          </cell>
          <cell r="AE21">
            <v>28</v>
          </cell>
          <cell r="AF21">
            <v>197</v>
          </cell>
          <cell r="AG21">
            <v>72</v>
          </cell>
          <cell r="AH21">
            <v>49</v>
          </cell>
          <cell r="AI21">
            <v>139</v>
          </cell>
          <cell r="AJ21">
            <v>52</v>
          </cell>
          <cell r="AK21">
            <v>91</v>
          </cell>
          <cell r="AL21">
            <v>162</v>
          </cell>
          <cell r="AM21">
            <v>0</v>
          </cell>
          <cell r="AN21">
            <v>3</v>
          </cell>
          <cell r="AO21">
            <v>0</v>
          </cell>
          <cell r="AP21">
            <v>14</v>
          </cell>
          <cell r="AR21">
            <v>1</v>
          </cell>
          <cell r="AS21">
            <v>4</v>
          </cell>
          <cell r="AT21">
            <v>2</v>
          </cell>
          <cell r="AU21">
            <v>6</v>
          </cell>
          <cell r="AW21">
            <v>1</v>
          </cell>
          <cell r="AX21">
            <v>0</v>
          </cell>
          <cell r="AY21">
            <v>1</v>
          </cell>
          <cell r="AZ21">
            <v>0</v>
          </cell>
          <cell r="BC21">
            <v>5</v>
          </cell>
          <cell r="BD21">
            <v>52</v>
          </cell>
          <cell r="BE21">
            <v>87</v>
          </cell>
          <cell r="BF21">
            <v>52</v>
          </cell>
          <cell r="BG21">
            <v>38</v>
          </cell>
          <cell r="BH21">
            <v>90</v>
          </cell>
          <cell r="BI21">
            <v>1</v>
          </cell>
          <cell r="BJ21">
            <v>41</v>
          </cell>
          <cell r="BK21">
            <v>20</v>
          </cell>
          <cell r="BL21">
            <v>2</v>
          </cell>
          <cell r="BO21">
            <v>0</v>
          </cell>
          <cell r="BQ21">
            <v>2</v>
          </cell>
          <cell r="BR21">
            <v>1</v>
          </cell>
          <cell r="BS21">
            <v>0</v>
          </cell>
          <cell r="BT21">
            <v>0</v>
          </cell>
          <cell r="BU21">
            <v>1</v>
          </cell>
          <cell r="BV21">
            <v>1</v>
          </cell>
          <cell r="BW21">
            <v>1</v>
          </cell>
          <cell r="BX21">
            <v>0</v>
          </cell>
          <cell r="BY21">
            <v>0</v>
          </cell>
          <cell r="BZ21">
            <v>0</v>
          </cell>
          <cell r="CA21">
            <v>1</v>
          </cell>
          <cell r="CB21">
            <v>1</v>
          </cell>
          <cell r="CC21">
            <v>2</v>
          </cell>
          <cell r="CD21">
            <v>1</v>
          </cell>
          <cell r="CE21">
            <v>0</v>
          </cell>
          <cell r="CF21">
            <v>2</v>
          </cell>
          <cell r="CG21">
            <v>1</v>
          </cell>
          <cell r="CI21">
            <v>10</v>
          </cell>
          <cell r="CJ21">
            <v>32</v>
          </cell>
          <cell r="CK21">
            <v>15</v>
          </cell>
          <cell r="CL21">
            <v>8</v>
          </cell>
          <cell r="CM21">
            <v>2</v>
          </cell>
          <cell r="CN21">
            <v>1</v>
          </cell>
          <cell r="CO21">
            <v>44</v>
          </cell>
          <cell r="CP21">
            <v>11</v>
          </cell>
          <cell r="CQ21">
            <v>5</v>
          </cell>
          <cell r="CR21">
            <v>6</v>
          </cell>
          <cell r="CS21">
            <v>38</v>
          </cell>
          <cell r="CT21">
            <v>4</v>
          </cell>
          <cell r="CU21">
            <v>6</v>
          </cell>
          <cell r="CV21">
            <v>17</v>
          </cell>
          <cell r="CW21">
            <v>0</v>
          </cell>
          <cell r="CX21">
            <v>10</v>
          </cell>
          <cell r="CZ21">
            <v>23</v>
          </cell>
          <cell r="DA21">
            <v>19</v>
          </cell>
          <cell r="DC21">
            <v>37</v>
          </cell>
          <cell r="DD21">
            <v>45</v>
          </cell>
          <cell r="DE21">
            <v>36</v>
          </cell>
          <cell r="DF21">
            <v>24</v>
          </cell>
          <cell r="DH21">
            <v>30</v>
          </cell>
          <cell r="DJ21">
            <v>146</v>
          </cell>
          <cell r="DK21">
            <v>37</v>
          </cell>
          <cell r="DL21">
            <v>34</v>
          </cell>
          <cell r="DM21">
            <v>14</v>
          </cell>
          <cell r="DN21">
            <v>98</v>
          </cell>
          <cell r="DO21">
            <v>11</v>
          </cell>
          <cell r="DP21">
            <v>61</v>
          </cell>
          <cell r="DQ21">
            <v>76</v>
          </cell>
          <cell r="DR21">
            <v>6</v>
          </cell>
          <cell r="DS21">
            <v>17</v>
          </cell>
          <cell r="DU21">
            <v>48</v>
          </cell>
          <cell r="DV21">
            <v>14</v>
          </cell>
          <cell r="DW21">
            <v>27</v>
          </cell>
          <cell r="DX21">
            <v>30</v>
          </cell>
          <cell r="DY21">
            <v>0</v>
          </cell>
          <cell r="DZ21">
            <v>76</v>
          </cell>
          <cell r="EA21">
            <v>47</v>
          </cell>
          <cell r="EB21">
            <v>14</v>
          </cell>
          <cell r="EC21">
            <v>9</v>
          </cell>
          <cell r="ED21">
            <v>35</v>
          </cell>
          <cell r="EE21">
            <v>33</v>
          </cell>
          <cell r="EF21">
            <v>12</v>
          </cell>
          <cell r="EG21">
            <v>0</v>
          </cell>
          <cell r="EJ21">
            <v>44</v>
          </cell>
          <cell r="EL21">
            <v>90</v>
          </cell>
          <cell r="EM21">
            <v>159</v>
          </cell>
          <cell r="EN21">
            <v>10</v>
          </cell>
          <cell r="EO21">
            <v>103</v>
          </cell>
          <cell r="EP21">
            <v>13</v>
          </cell>
          <cell r="ER21">
            <v>9</v>
          </cell>
          <cell r="ET21">
            <v>1</v>
          </cell>
          <cell r="EU21">
            <v>2</v>
          </cell>
          <cell r="EV21">
            <v>0</v>
          </cell>
          <cell r="EW21">
            <v>17</v>
          </cell>
          <cell r="FB21">
            <v>2</v>
          </cell>
          <cell r="FF21">
            <v>96</v>
          </cell>
          <cell r="FH21">
            <v>33</v>
          </cell>
          <cell r="FI21">
            <v>67</v>
          </cell>
          <cell r="FJ21">
            <v>69</v>
          </cell>
          <cell r="FK21">
            <v>84</v>
          </cell>
          <cell r="FL21">
            <v>225</v>
          </cell>
          <cell r="FM21">
            <v>0</v>
          </cell>
          <cell r="FN21">
            <v>1</v>
          </cell>
          <cell r="FO21">
            <v>2</v>
          </cell>
          <cell r="FP21">
            <v>1</v>
          </cell>
          <cell r="FQ21">
            <v>0</v>
          </cell>
          <cell r="FR21">
            <v>2</v>
          </cell>
          <cell r="FT21">
            <v>39</v>
          </cell>
          <cell r="FU21">
            <v>16</v>
          </cell>
          <cell r="FV21">
            <v>10</v>
          </cell>
          <cell r="FW21">
            <v>2</v>
          </cell>
          <cell r="FX21">
            <v>10</v>
          </cell>
          <cell r="FY21">
            <v>7</v>
          </cell>
          <cell r="FZ21">
            <v>45</v>
          </cell>
          <cell r="GA21">
            <v>2</v>
          </cell>
          <cell r="GB21">
            <v>21</v>
          </cell>
          <cell r="GD21">
            <v>97</v>
          </cell>
          <cell r="GE21">
            <v>4</v>
          </cell>
          <cell r="GF21">
            <v>9</v>
          </cell>
          <cell r="GG21">
            <v>12</v>
          </cell>
          <cell r="GH21">
            <v>8</v>
          </cell>
          <cell r="GI21">
            <v>398</v>
          </cell>
          <cell r="GJ21">
            <v>13</v>
          </cell>
          <cell r="GK21">
            <v>7</v>
          </cell>
          <cell r="GL21">
            <v>0</v>
          </cell>
        </row>
        <row r="24">
          <cell r="D24">
            <v>103</v>
          </cell>
          <cell r="E24">
            <v>108</v>
          </cell>
          <cell r="F24">
            <v>126</v>
          </cell>
          <cell r="G24">
            <v>135</v>
          </cell>
          <cell r="H24">
            <v>128</v>
          </cell>
          <cell r="I24">
            <v>107</v>
          </cell>
          <cell r="J24">
            <v>58</v>
          </cell>
          <cell r="K24">
            <v>39</v>
          </cell>
          <cell r="M24">
            <v>40</v>
          </cell>
          <cell r="N24">
            <v>62</v>
          </cell>
          <cell r="O24">
            <v>72</v>
          </cell>
          <cell r="P24">
            <v>2</v>
          </cell>
          <cell r="Q24">
            <v>24</v>
          </cell>
          <cell r="R24">
            <v>10</v>
          </cell>
          <cell r="S24">
            <v>20</v>
          </cell>
          <cell r="T24">
            <v>2</v>
          </cell>
          <cell r="U24">
            <v>2</v>
          </cell>
          <cell r="V24">
            <v>1</v>
          </cell>
          <cell r="W24">
            <v>13</v>
          </cell>
          <cell r="X24">
            <v>13</v>
          </cell>
          <cell r="Y24">
            <v>3</v>
          </cell>
          <cell r="Z24">
            <v>55</v>
          </cell>
          <cell r="AA24">
            <v>14</v>
          </cell>
          <cell r="AB24">
            <v>11</v>
          </cell>
          <cell r="AC24">
            <v>13</v>
          </cell>
          <cell r="AE24">
            <v>29</v>
          </cell>
          <cell r="AF24">
            <v>222</v>
          </cell>
          <cell r="AG24">
            <v>75</v>
          </cell>
          <cell r="AH24">
            <v>42</v>
          </cell>
          <cell r="AI24">
            <v>129</v>
          </cell>
          <cell r="AJ24">
            <v>55</v>
          </cell>
          <cell r="AK24">
            <v>93</v>
          </cell>
          <cell r="AL24">
            <v>164</v>
          </cell>
          <cell r="AM24">
            <v>1</v>
          </cell>
          <cell r="AN24">
            <v>2</v>
          </cell>
          <cell r="AO24">
            <v>0</v>
          </cell>
          <cell r="AP24">
            <v>14</v>
          </cell>
          <cell r="AR24">
            <v>1</v>
          </cell>
          <cell r="AS24">
            <v>2</v>
          </cell>
          <cell r="AT24">
            <v>0</v>
          </cell>
          <cell r="AU24">
            <v>2</v>
          </cell>
          <cell r="AW24">
            <v>0</v>
          </cell>
          <cell r="AX24">
            <v>0</v>
          </cell>
          <cell r="AY24">
            <v>1</v>
          </cell>
          <cell r="AZ24">
            <v>0</v>
          </cell>
          <cell r="BC24">
            <v>6</v>
          </cell>
          <cell r="BD24">
            <v>56</v>
          </cell>
          <cell r="BE24">
            <v>69</v>
          </cell>
          <cell r="BF24">
            <v>48</v>
          </cell>
          <cell r="BG24">
            <v>7</v>
          </cell>
          <cell r="BH24">
            <v>62</v>
          </cell>
          <cell r="BI24">
            <v>1</v>
          </cell>
          <cell r="BJ24">
            <v>43</v>
          </cell>
          <cell r="BK24">
            <v>23</v>
          </cell>
          <cell r="BL24">
            <v>0</v>
          </cell>
          <cell r="BO24">
            <v>0</v>
          </cell>
          <cell r="BQ24">
            <v>1</v>
          </cell>
          <cell r="BR24">
            <v>0</v>
          </cell>
          <cell r="BS24">
            <v>0</v>
          </cell>
          <cell r="BT24">
            <v>0</v>
          </cell>
          <cell r="BU24">
            <v>1</v>
          </cell>
          <cell r="BV24">
            <v>1</v>
          </cell>
          <cell r="BW24">
            <v>2</v>
          </cell>
          <cell r="BX24">
            <v>0</v>
          </cell>
          <cell r="BY24">
            <v>0</v>
          </cell>
          <cell r="BZ24">
            <v>0</v>
          </cell>
          <cell r="CA24">
            <v>1</v>
          </cell>
          <cell r="CB24">
            <v>0</v>
          </cell>
          <cell r="CC24">
            <v>1</v>
          </cell>
          <cell r="CD24">
            <v>0</v>
          </cell>
          <cell r="CE24">
            <v>0</v>
          </cell>
          <cell r="CF24">
            <v>2</v>
          </cell>
          <cell r="CG24">
            <v>1</v>
          </cell>
          <cell r="CI24">
            <v>11</v>
          </cell>
          <cell r="CJ24">
            <v>19</v>
          </cell>
          <cell r="CK24">
            <v>12</v>
          </cell>
          <cell r="CL24">
            <v>7</v>
          </cell>
          <cell r="CM24">
            <v>2</v>
          </cell>
          <cell r="CN24">
            <v>2</v>
          </cell>
          <cell r="CO24">
            <v>48</v>
          </cell>
          <cell r="CP24">
            <v>11</v>
          </cell>
          <cell r="CQ24">
            <v>4</v>
          </cell>
          <cell r="CR24">
            <v>5</v>
          </cell>
          <cell r="CS24">
            <v>38</v>
          </cell>
          <cell r="CT24">
            <v>3</v>
          </cell>
          <cell r="CU24">
            <v>5</v>
          </cell>
          <cell r="CV24">
            <v>15</v>
          </cell>
          <cell r="CW24">
            <v>0</v>
          </cell>
          <cell r="CX24">
            <v>7</v>
          </cell>
          <cell r="CZ24">
            <v>34</v>
          </cell>
          <cell r="DA24">
            <v>31</v>
          </cell>
          <cell r="DC24">
            <v>43</v>
          </cell>
          <cell r="DD24">
            <v>43</v>
          </cell>
          <cell r="DE24">
            <v>38</v>
          </cell>
          <cell r="DF24">
            <v>24</v>
          </cell>
          <cell r="DH24">
            <v>30</v>
          </cell>
          <cell r="DJ24">
            <v>189</v>
          </cell>
          <cell r="DK24">
            <v>49</v>
          </cell>
          <cell r="DL24">
            <v>34</v>
          </cell>
          <cell r="DM24">
            <v>19</v>
          </cell>
          <cell r="DN24">
            <v>118</v>
          </cell>
          <cell r="DO24">
            <v>11</v>
          </cell>
          <cell r="DP24">
            <v>71</v>
          </cell>
          <cell r="DQ24">
            <v>82</v>
          </cell>
          <cell r="DR24">
            <v>9</v>
          </cell>
          <cell r="DS24">
            <v>16</v>
          </cell>
          <cell r="DU24">
            <v>50</v>
          </cell>
          <cell r="DV24">
            <v>14</v>
          </cell>
          <cell r="DW24">
            <v>26</v>
          </cell>
          <cell r="DX24">
            <v>30</v>
          </cell>
          <cell r="DY24">
            <v>0</v>
          </cell>
          <cell r="DZ24">
            <v>82</v>
          </cell>
          <cell r="EA24">
            <v>48</v>
          </cell>
          <cell r="EB24">
            <v>14</v>
          </cell>
          <cell r="EC24">
            <v>9</v>
          </cell>
          <cell r="ED24">
            <v>40</v>
          </cell>
          <cell r="EE24">
            <v>29</v>
          </cell>
          <cell r="EF24">
            <v>12</v>
          </cell>
          <cell r="EG24">
            <v>0</v>
          </cell>
          <cell r="EJ24">
            <v>42</v>
          </cell>
          <cell r="EL24">
            <v>88</v>
          </cell>
          <cell r="EM24">
            <v>155</v>
          </cell>
          <cell r="EN24">
            <v>11</v>
          </cell>
          <cell r="EO24">
            <v>90</v>
          </cell>
          <cell r="EP24">
            <v>12</v>
          </cell>
          <cell r="ER24">
            <v>9</v>
          </cell>
          <cell r="ET24">
            <v>1</v>
          </cell>
          <cell r="EU24">
            <v>2</v>
          </cell>
          <cell r="EV24">
            <v>0</v>
          </cell>
          <cell r="EW24">
            <v>15</v>
          </cell>
          <cell r="FB24">
            <v>0</v>
          </cell>
          <cell r="FF24">
            <v>96</v>
          </cell>
          <cell r="FH24">
            <v>27</v>
          </cell>
          <cell r="FI24">
            <v>26</v>
          </cell>
          <cell r="FJ24">
            <v>61</v>
          </cell>
          <cell r="FK24">
            <v>78</v>
          </cell>
          <cell r="FL24">
            <v>166</v>
          </cell>
          <cell r="FM24">
            <v>1</v>
          </cell>
          <cell r="FN24">
            <v>1</v>
          </cell>
          <cell r="FO24">
            <v>2</v>
          </cell>
          <cell r="FP24">
            <v>0</v>
          </cell>
          <cell r="FQ24">
            <v>0</v>
          </cell>
          <cell r="FR24">
            <v>1</v>
          </cell>
          <cell r="FT24">
            <v>39</v>
          </cell>
          <cell r="FU24">
            <v>17</v>
          </cell>
          <cell r="FV24">
            <v>8</v>
          </cell>
          <cell r="FW24">
            <v>3</v>
          </cell>
          <cell r="FX24">
            <v>9</v>
          </cell>
          <cell r="FY24">
            <v>7</v>
          </cell>
          <cell r="FZ24">
            <v>33</v>
          </cell>
          <cell r="GA24">
            <v>2</v>
          </cell>
          <cell r="GB24">
            <v>22</v>
          </cell>
          <cell r="GD24">
            <v>96</v>
          </cell>
          <cell r="GE24">
            <v>4</v>
          </cell>
          <cell r="GF24">
            <v>8</v>
          </cell>
          <cell r="GG24">
            <v>10</v>
          </cell>
          <cell r="GH24">
            <v>8</v>
          </cell>
          <cell r="GI24">
            <v>405</v>
          </cell>
          <cell r="GJ24">
            <v>11</v>
          </cell>
          <cell r="GK24">
            <v>5</v>
          </cell>
          <cell r="GL24">
            <v>0</v>
          </cell>
        </row>
        <row r="25">
          <cell r="D25">
            <v>81</v>
          </cell>
          <cell r="E25">
            <v>60</v>
          </cell>
          <cell r="F25">
            <v>78</v>
          </cell>
          <cell r="G25">
            <v>85</v>
          </cell>
          <cell r="I25">
            <v>60</v>
          </cell>
          <cell r="J25">
            <v>37</v>
          </cell>
          <cell r="K25">
            <v>29</v>
          </cell>
          <cell r="M25">
            <v>35</v>
          </cell>
          <cell r="N25">
            <v>57</v>
          </cell>
          <cell r="O25">
            <v>68</v>
          </cell>
          <cell r="P25">
            <v>2</v>
          </cell>
          <cell r="Q25">
            <v>25</v>
          </cell>
          <cell r="R25">
            <v>9</v>
          </cell>
          <cell r="S25">
            <v>20</v>
          </cell>
          <cell r="T25">
            <v>2</v>
          </cell>
          <cell r="U25">
            <v>2</v>
          </cell>
          <cell r="V25">
            <v>1</v>
          </cell>
          <cell r="W25">
            <v>12</v>
          </cell>
          <cell r="X25">
            <v>10</v>
          </cell>
          <cell r="Y25">
            <v>2</v>
          </cell>
          <cell r="Z25">
            <v>51</v>
          </cell>
          <cell r="AA25">
            <v>16</v>
          </cell>
          <cell r="AB25">
            <v>10</v>
          </cell>
          <cell r="AC25">
            <v>13</v>
          </cell>
          <cell r="AE25">
            <v>23</v>
          </cell>
          <cell r="AF25">
            <v>157</v>
          </cell>
          <cell r="AG25">
            <v>64</v>
          </cell>
          <cell r="AH25">
            <v>33</v>
          </cell>
          <cell r="AI25">
            <v>96</v>
          </cell>
          <cell r="AJ25">
            <v>29</v>
          </cell>
          <cell r="AK25">
            <v>48</v>
          </cell>
          <cell r="AL25">
            <v>107</v>
          </cell>
          <cell r="AM25">
            <v>0</v>
          </cell>
          <cell r="AN25">
            <v>3</v>
          </cell>
          <cell r="AO25">
            <v>1</v>
          </cell>
          <cell r="AP25">
            <v>6</v>
          </cell>
          <cell r="AR25">
            <v>1</v>
          </cell>
          <cell r="AS25">
            <v>4</v>
          </cell>
          <cell r="AT25">
            <v>1</v>
          </cell>
          <cell r="AU25">
            <v>5</v>
          </cell>
          <cell r="AW25">
            <v>1</v>
          </cell>
          <cell r="AX25">
            <v>0</v>
          </cell>
          <cell r="AY25">
            <v>1</v>
          </cell>
          <cell r="AZ25">
            <v>0</v>
          </cell>
          <cell r="BC25">
            <v>4</v>
          </cell>
          <cell r="BD25">
            <v>28</v>
          </cell>
          <cell r="BE25">
            <v>63</v>
          </cell>
          <cell r="BF25">
            <v>34</v>
          </cell>
          <cell r="BG25">
            <v>32</v>
          </cell>
          <cell r="BH25">
            <v>53</v>
          </cell>
          <cell r="BI25">
            <v>0</v>
          </cell>
          <cell r="BJ25">
            <v>33</v>
          </cell>
          <cell r="BK25">
            <v>15</v>
          </cell>
          <cell r="BL25">
            <v>2</v>
          </cell>
          <cell r="BO25">
            <v>0</v>
          </cell>
          <cell r="BQ25">
            <v>1</v>
          </cell>
          <cell r="BR25">
            <v>0</v>
          </cell>
          <cell r="BS25">
            <v>0</v>
          </cell>
          <cell r="BT25">
            <v>0</v>
          </cell>
          <cell r="BU25">
            <v>1</v>
          </cell>
          <cell r="BV25">
            <v>1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</v>
          </cell>
          <cell r="CB25">
            <v>1</v>
          </cell>
          <cell r="CC25">
            <v>1</v>
          </cell>
          <cell r="CD25">
            <v>1</v>
          </cell>
          <cell r="CE25">
            <v>0</v>
          </cell>
          <cell r="CF25">
            <v>3</v>
          </cell>
          <cell r="CG25">
            <v>1</v>
          </cell>
          <cell r="CI25">
            <v>7</v>
          </cell>
          <cell r="CJ25">
            <v>32</v>
          </cell>
          <cell r="CK25">
            <v>12</v>
          </cell>
          <cell r="CL25">
            <v>8</v>
          </cell>
          <cell r="CM25">
            <v>2</v>
          </cell>
          <cell r="CN25">
            <v>2</v>
          </cell>
          <cell r="CO25">
            <v>44</v>
          </cell>
          <cell r="CP25">
            <v>10</v>
          </cell>
          <cell r="CQ25">
            <v>3</v>
          </cell>
          <cell r="CR25">
            <v>6</v>
          </cell>
          <cell r="CS25">
            <v>20</v>
          </cell>
          <cell r="CT25">
            <v>3</v>
          </cell>
          <cell r="CU25">
            <v>4</v>
          </cell>
          <cell r="CV25">
            <v>9</v>
          </cell>
          <cell r="CW25">
            <v>0</v>
          </cell>
          <cell r="CX25">
            <v>6</v>
          </cell>
          <cell r="CZ25">
            <v>31</v>
          </cell>
          <cell r="DA25">
            <v>25</v>
          </cell>
          <cell r="DC25">
            <v>38</v>
          </cell>
          <cell r="DD25">
            <v>42</v>
          </cell>
          <cell r="DE25">
            <v>32</v>
          </cell>
          <cell r="DF25">
            <v>25</v>
          </cell>
          <cell r="DH25">
            <v>32</v>
          </cell>
          <cell r="DJ25">
            <v>132</v>
          </cell>
          <cell r="DK25">
            <v>26</v>
          </cell>
          <cell r="DL25">
            <v>16</v>
          </cell>
          <cell r="DM25">
            <v>13</v>
          </cell>
          <cell r="DN25">
            <v>63</v>
          </cell>
          <cell r="DO25">
            <v>8</v>
          </cell>
          <cell r="DP25">
            <v>45</v>
          </cell>
          <cell r="DQ25">
            <v>39</v>
          </cell>
          <cell r="DR25">
            <v>6</v>
          </cell>
          <cell r="DS25">
            <v>13</v>
          </cell>
          <cell r="DU25">
            <v>42</v>
          </cell>
          <cell r="DV25">
            <v>14</v>
          </cell>
          <cell r="DW25">
            <v>20</v>
          </cell>
          <cell r="DX25">
            <v>18</v>
          </cell>
          <cell r="DY25">
            <v>1</v>
          </cell>
          <cell r="DZ25">
            <v>72</v>
          </cell>
          <cell r="EA25">
            <v>44</v>
          </cell>
          <cell r="EB25">
            <v>7</v>
          </cell>
          <cell r="EC25">
            <v>5</v>
          </cell>
          <cell r="ED25">
            <v>32</v>
          </cell>
          <cell r="EE25">
            <v>30</v>
          </cell>
          <cell r="EF25">
            <v>13</v>
          </cell>
          <cell r="EG25">
            <v>0</v>
          </cell>
          <cell r="EJ25">
            <v>26</v>
          </cell>
          <cell r="EL25">
            <v>85</v>
          </cell>
          <cell r="EM25">
            <v>141</v>
          </cell>
          <cell r="EN25">
            <v>10</v>
          </cell>
          <cell r="EO25">
            <v>78</v>
          </cell>
          <cell r="EP25">
            <v>13</v>
          </cell>
          <cell r="ER25">
            <v>11</v>
          </cell>
          <cell r="ET25">
            <v>1</v>
          </cell>
          <cell r="EU25">
            <v>1</v>
          </cell>
          <cell r="EV25">
            <v>1</v>
          </cell>
          <cell r="EW25">
            <v>14</v>
          </cell>
          <cell r="FB25">
            <v>2</v>
          </cell>
          <cell r="FF25">
            <v>41</v>
          </cell>
          <cell r="FH25">
            <v>25</v>
          </cell>
          <cell r="FI25">
            <v>61</v>
          </cell>
          <cell r="FJ25">
            <v>65</v>
          </cell>
          <cell r="FK25">
            <v>71</v>
          </cell>
          <cell r="FL25">
            <v>202</v>
          </cell>
          <cell r="FM25">
            <v>1</v>
          </cell>
          <cell r="FN25">
            <v>1</v>
          </cell>
          <cell r="FO25">
            <v>2</v>
          </cell>
          <cell r="FP25">
            <v>1</v>
          </cell>
          <cell r="FR25">
            <v>1</v>
          </cell>
          <cell r="FT25">
            <v>38</v>
          </cell>
          <cell r="FU25">
            <v>13</v>
          </cell>
          <cell r="FV25">
            <v>6</v>
          </cell>
          <cell r="FW25">
            <v>5</v>
          </cell>
          <cell r="FX25">
            <v>11</v>
          </cell>
          <cell r="FY25">
            <v>8</v>
          </cell>
          <cell r="FZ25">
            <v>40</v>
          </cell>
          <cell r="GA25">
            <v>1</v>
          </cell>
          <cell r="GB25">
            <v>19</v>
          </cell>
          <cell r="GD25">
            <v>59</v>
          </cell>
          <cell r="GE25">
            <v>6</v>
          </cell>
          <cell r="GF25">
            <v>14</v>
          </cell>
          <cell r="GG25">
            <v>14</v>
          </cell>
          <cell r="GH25">
            <v>13</v>
          </cell>
          <cell r="GI25">
            <v>396</v>
          </cell>
          <cell r="GJ25">
            <v>12</v>
          </cell>
          <cell r="GK25">
            <v>6</v>
          </cell>
          <cell r="GL25">
            <v>0</v>
          </cell>
        </row>
        <row r="26">
          <cell r="H26">
            <v>65.41353383458646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2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6</v>
          </cell>
          <cell r="S28">
            <v>0</v>
          </cell>
          <cell r="T28">
            <v>0</v>
          </cell>
          <cell r="U28">
            <v>2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1</v>
          </cell>
          <cell r="AC28">
            <v>0</v>
          </cell>
          <cell r="AE28">
            <v>3</v>
          </cell>
          <cell r="AF28">
            <v>27</v>
          </cell>
          <cell r="AG28">
            <v>6</v>
          </cell>
          <cell r="AH28">
            <v>2</v>
          </cell>
          <cell r="AI28">
            <v>6</v>
          </cell>
          <cell r="AJ28">
            <v>1</v>
          </cell>
          <cell r="AK28">
            <v>1</v>
          </cell>
          <cell r="AL28">
            <v>3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2</v>
          </cell>
          <cell r="BD28">
            <v>1</v>
          </cell>
          <cell r="BE28">
            <v>2</v>
          </cell>
          <cell r="BF28">
            <v>1</v>
          </cell>
          <cell r="BG28">
            <v>2</v>
          </cell>
          <cell r="BH28">
            <v>2</v>
          </cell>
          <cell r="BI28">
            <v>0</v>
          </cell>
          <cell r="BJ28">
            <v>4</v>
          </cell>
          <cell r="BK28">
            <v>1</v>
          </cell>
          <cell r="BL28">
            <v>0</v>
          </cell>
          <cell r="BO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1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I28">
            <v>0</v>
          </cell>
          <cell r="CJ28">
            <v>1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5</v>
          </cell>
          <cell r="CQ28">
            <v>1</v>
          </cell>
          <cell r="CR28">
            <v>3</v>
          </cell>
          <cell r="CS28">
            <v>4</v>
          </cell>
          <cell r="CT28">
            <v>0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Z28">
            <v>0</v>
          </cell>
          <cell r="DA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H28">
            <v>0</v>
          </cell>
          <cell r="DJ28">
            <v>7</v>
          </cell>
          <cell r="DK28">
            <v>1</v>
          </cell>
          <cell r="DL28">
            <v>2</v>
          </cell>
          <cell r="DM28">
            <v>1</v>
          </cell>
          <cell r="DN28">
            <v>4</v>
          </cell>
          <cell r="DO28">
            <v>0</v>
          </cell>
          <cell r="DP28">
            <v>1</v>
          </cell>
          <cell r="DQ28">
            <v>3</v>
          </cell>
          <cell r="DR28">
            <v>0</v>
          </cell>
          <cell r="DS28">
            <v>0</v>
          </cell>
          <cell r="DU28">
            <v>2</v>
          </cell>
          <cell r="DV28">
            <v>3</v>
          </cell>
          <cell r="DW28">
            <v>0</v>
          </cell>
          <cell r="DX28">
            <v>1</v>
          </cell>
          <cell r="DY28">
            <v>0</v>
          </cell>
          <cell r="DZ28">
            <v>1</v>
          </cell>
          <cell r="EA28">
            <v>0</v>
          </cell>
          <cell r="EB28">
            <v>1</v>
          </cell>
          <cell r="EC28">
            <v>0</v>
          </cell>
          <cell r="ED28">
            <v>0</v>
          </cell>
          <cell r="EE28">
            <v>0</v>
          </cell>
          <cell r="EF28">
            <v>1</v>
          </cell>
          <cell r="EG28">
            <v>0</v>
          </cell>
          <cell r="EJ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R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FB28">
            <v>0</v>
          </cell>
          <cell r="FF28">
            <v>1</v>
          </cell>
          <cell r="FH28">
            <v>0</v>
          </cell>
          <cell r="FI28">
            <v>0</v>
          </cell>
          <cell r="FJ28">
            <v>1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T28">
            <v>1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1</v>
          </cell>
          <cell r="GA28">
            <v>0</v>
          </cell>
          <cell r="GB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1</v>
          </cell>
          <cell r="GH28">
            <v>1</v>
          </cell>
          <cell r="GI28">
            <v>9</v>
          </cell>
          <cell r="GJ28">
            <v>0</v>
          </cell>
          <cell r="GK28">
            <v>1</v>
          </cell>
          <cell r="GL28">
            <v>0</v>
          </cell>
        </row>
        <row r="29">
          <cell r="D29">
            <v>2</v>
          </cell>
          <cell r="E29">
            <v>0</v>
          </cell>
          <cell r="F29">
            <v>0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27</v>
          </cell>
          <cell r="N29">
            <v>46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</v>
          </cell>
          <cell r="AB29">
            <v>10</v>
          </cell>
          <cell r="AC29">
            <v>9</v>
          </cell>
          <cell r="AE29">
            <v>22</v>
          </cell>
          <cell r="AF29">
            <v>105</v>
          </cell>
          <cell r="AG29">
            <v>50</v>
          </cell>
          <cell r="AH29">
            <v>28</v>
          </cell>
          <cell r="AI29">
            <v>102</v>
          </cell>
          <cell r="AJ29">
            <v>43</v>
          </cell>
          <cell r="AK29">
            <v>73</v>
          </cell>
          <cell r="AL29">
            <v>119</v>
          </cell>
          <cell r="AM29">
            <v>0</v>
          </cell>
          <cell r="AN29">
            <v>2</v>
          </cell>
          <cell r="AO29">
            <v>0</v>
          </cell>
          <cell r="AP29">
            <v>10</v>
          </cell>
          <cell r="AR29">
            <v>1</v>
          </cell>
          <cell r="AS29">
            <v>3</v>
          </cell>
          <cell r="AT29">
            <v>1</v>
          </cell>
          <cell r="AU29">
            <v>5</v>
          </cell>
          <cell r="AW29">
            <v>1</v>
          </cell>
          <cell r="AX29">
            <v>0</v>
          </cell>
          <cell r="AY29">
            <v>0</v>
          </cell>
          <cell r="AZ29">
            <v>0</v>
          </cell>
          <cell r="BC29">
            <v>0</v>
          </cell>
          <cell r="BD29">
            <v>3</v>
          </cell>
          <cell r="BE29">
            <v>7</v>
          </cell>
          <cell r="BF29">
            <v>4</v>
          </cell>
          <cell r="BG29">
            <v>6</v>
          </cell>
          <cell r="BH29">
            <v>15</v>
          </cell>
          <cell r="BI29">
            <v>1</v>
          </cell>
          <cell r="BJ29">
            <v>5</v>
          </cell>
          <cell r="BK29">
            <v>0</v>
          </cell>
          <cell r="BL29">
            <v>0</v>
          </cell>
          <cell r="BO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2</v>
          </cell>
          <cell r="CG29">
            <v>1</v>
          </cell>
          <cell r="CI29">
            <v>1</v>
          </cell>
          <cell r="CJ29">
            <v>5</v>
          </cell>
          <cell r="CK29">
            <v>0</v>
          </cell>
          <cell r="CL29">
            <v>3</v>
          </cell>
          <cell r="CM29">
            <v>0</v>
          </cell>
          <cell r="CN29">
            <v>0</v>
          </cell>
          <cell r="CO29">
            <v>29</v>
          </cell>
          <cell r="CP29">
            <v>0</v>
          </cell>
          <cell r="CQ29">
            <v>1</v>
          </cell>
          <cell r="CR29">
            <v>0</v>
          </cell>
          <cell r="CS29">
            <v>1</v>
          </cell>
          <cell r="CT29">
            <v>1</v>
          </cell>
          <cell r="CU29">
            <v>3</v>
          </cell>
          <cell r="CV29">
            <v>4</v>
          </cell>
          <cell r="CW29">
            <v>0</v>
          </cell>
          <cell r="CX29">
            <v>4</v>
          </cell>
          <cell r="CZ29">
            <v>19</v>
          </cell>
          <cell r="DA29">
            <v>16</v>
          </cell>
          <cell r="DC29">
            <v>20</v>
          </cell>
          <cell r="DD29">
            <v>21</v>
          </cell>
          <cell r="DE29">
            <v>8</v>
          </cell>
          <cell r="DF29">
            <v>11</v>
          </cell>
          <cell r="DH29">
            <v>7</v>
          </cell>
          <cell r="DJ29">
            <v>5</v>
          </cell>
          <cell r="DK29">
            <v>0</v>
          </cell>
          <cell r="DL29">
            <v>1</v>
          </cell>
          <cell r="DM29">
            <v>0</v>
          </cell>
          <cell r="DN29">
            <v>2</v>
          </cell>
          <cell r="DO29">
            <v>0</v>
          </cell>
          <cell r="DP29">
            <v>1</v>
          </cell>
          <cell r="DQ29">
            <v>0</v>
          </cell>
          <cell r="DR29">
            <v>0</v>
          </cell>
          <cell r="DS29">
            <v>1</v>
          </cell>
          <cell r="DU29">
            <v>18</v>
          </cell>
          <cell r="DV29">
            <v>7</v>
          </cell>
          <cell r="DW29">
            <v>15</v>
          </cell>
          <cell r="DX29">
            <v>18</v>
          </cell>
          <cell r="DY29">
            <v>0</v>
          </cell>
          <cell r="DZ29">
            <v>56</v>
          </cell>
          <cell r="EA29">
            <v>42</v>
          </cell>
          <cell r="EB29">
            <v>3</v>
          </cell>
          <cell r="EC29">
            <v>3</v>
          </cell>
          <cell r="ED29">
            <v>33</v>
          </cell>
          <cell r="EE29">
            <v>0</v>
          </cell>
          <cell r="EF29">
            <v>0</v>
          </cell>
          <cell r="EG29">
            <v>0</v>
          </cell>
          <cell r="EJ29">
            <v>4</v>
          </cell>
          <cell r="EL29">
            <v>1</v>
          </cell>
          <cell r="EM29">
            <v>3</v>
          </cell>
          <cell r="EN29">
            <v>0</v>
          </cell>
          <cell r="EO29">
            <v>1</v>
          </cell>
          <cell r="EP29">
            <v>0</v>
          </cell>
          <cell r="ER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12</v>
          </cell>
          <cell r="FB29">
            <v>0</v>
          </cell>
          <cell r="FF29">
            <v>0</v>
          </cell>
          <cell r="FH29">
            <v>29</v>
          </cell>
          <cell r="FI29">
            <v>54</v>
          </cell>
          <cell r="FJ29">
            <v>59</v>
          </cell>
          <cell r="FK29">
            <v>67</v>
          </cell>
          <cell r="FL29">
            <v>191</v>
          </cell>
          <cell r="FM29">
            <v>0</v>
          </cell>
          <cell r="FN29">
            <v>1</v>
          </cell>
          <cell r="FO29">
            <v>2</v>
          </cell>
          <cell r="FP29">
            <v>0</v>
          </cell>
          <cell r="FQ29">
            <v>0</v>
          </cell>
          <cell r="FR29">
            <v>2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1</v>
          </cell>
          <cell r="GA29">
            <v>0</v>
          </cell>
          <cell r="GB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1</v>
          </cell>
          <cell r="GH29">
            <v>0</v>
          </cell>
          <cell r="GI29">
            <v>4</v>
          </cell>
          <cell r="GJ29">
            <v>0</v>
          </cell>
          <cell r="GK29">
            <v>2</v>
          </cell>
          <cell r="GL29">
            <v>0</v>
          </cell>
        </row>
        <row r="30"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</v>
          </cell>
          <cell r="AE30">
            <v>0</v>
          </cell>
          <cell r="AF30">
            <v>6</v>
          </cell>
          <cell r="AG30">
            <v>4</v>
          </cell>
          <cell r="AH30">
            <v>5</v>
          </cell>
          <cell r="AI30">
            <v>3</v>
          </cell>
          <cell r="AJ30">
            <v>2</v>
          </cell>
          <cell r="AK30">
            <v>7</v>
          </cell>
          <cell r="AL30">
            <v>13</v>
          </cell>
          <cell r="AM30">
            <v>0</v>
          </cell>
          <cell r="AN30">
            <v>1</v>
          </cell>
          <cell r="AO30">
            <v>0</v>
          </cell>
          <cell r="AP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C30">
            <v>0</v>
          </cell>
          <cell r="BD30">
            <v>1</v>
          </cell>
          <cell r="BE30">
            <v>6</v>
          </cell>
          <cell r="BF30">
            <v>10</v>
          </cell>
          <cell r="BG30">
            <v>5</v>
          </cell>
          <cell r="BH30">
            <v>8</v>
          </cell>
          <cell r="BI30">
            <v>0</v>
          </cell>
          <cell r="BJ30">
            <v>1</v>
          </cell>
          <cell r="BK30">
            <v>1</v>
          </cell>
          <cell r="BL30">
            <v>0</v>
          </cell>
          <cell r="BO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I30">
            <v>0</v>
          </cell>
          <cell r="CJ30">
            <v>5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Z30">
            <v>0</v>
          </cell>
          <cell r="DA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H30">
            <v>0</v>
          </cell>
          <cell r="DJ30">
            <v>102</v>
          </cell>
          <cell r="DK30">
            <v>36</v>
          </cell>
          <cell r="DL30">
            <v>13</v>
          </cell>
          <cell r="DM30">
            <v>8</v>
          </cell>
          <cell r="DN30">
            <v>80</v>
          </cell>
          <cell r="DO30">
            <v>2</v>
          </cell>
          <cell r="DP30">
            <v>48</v>
          </cell>
          <cell r="DQ30">
            <v>65</v>
          </cell>
          <cell r="DR30">
            <v>6</v>
          </cell>
          <cell r="DS30">
            <v>13</v>
          </cell>
          <cell r="DU30">
            <v>0</v>
          </cell>
          <cell r="DV30">
            <v>0</v>
          </cell>
          <cell r="DW30">
            <v>2</v>
          </cell>
          <cell r="DX30">
            <v>1</v>
          </cell>
          <cell r="DY30">
            <v>0</v>
          </cell>
          <cell r="DZ30">
            <v>3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J30">
            <v>0</v>
          </cell>
          <cell r="EL30">
            <v>2</v>
          </cell>
          <cell r="EM30">
            <v>8</v>
          </cell>
          <cell r="EN30">
            <v>0</v>
          </cell>
          <cell r="EO30">
            <v>76</v>
          </cell>
          <cell r="EP30">
            <v>1</v>
          </cell>
          <cell r="ER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FB30">
            <v>1</v>
          </cell>
          <cell r="FF30">
            <v>0</v>
          </cell>
          <cell r="FH30">
            <v>1</v>
          </cell>
          <cell r="FI30">
            <v>2</v>
          </cell>
          <cell r="FJ30">
            <v>2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T30">
            <v>1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2</v>
          </cell>
          <cell r="GA30">
            <v>0</v>
          </cell>
          <cell r="GB30">
            <v>0</v>
          </cell>
          <cell r="GD30">
            <v>0</v>
          </cell>
          <cell r="GE30">
            <v>0</v>
          </cell>
          <cell r="GF30">
            <v>1</v>
          </cell>
          <cell r="GG30">
            <v>0</v>
          </cell>
          <cell r="GH30">
            <v>0</v>
          </cell>
          <cell r="GI30">
            <v>2</v>
          </cell>
          <cell r="GJ30">
            <v>0</v>
          </cell>
          <cell r="GK30">
            <v>0</v>
          </cell>
          <cell r="G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</v>
          </cell>
          <cell r="J31">
            <v>0</v>
          </cell>
          <cell r="K31">
            <v>0</v>
          </cell>
          <cell r="M31">
            <v>0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43</v>
          </cell>
          <cell r="AA31">
            <v>15</v>
          </cell>
          <cell r="AB31">
            <v>0</v>
          </cell>
          <cell r="AC31">
            <v>0</v>
          </cell>
          <cell r="AE31">
            <v>0</v>
          </cell>
          <cell r="AF31">
            <v>1</v>
          </cell>
          <cell r="AG31">
            <v>2</v>
          </cell>
          <cell r="AH31">
            <v>0</v>
          </cell>
          <cell r="AI31">
            <v>5</v>
          </cell>
          <cell r="AJ31">
            <v>0</v>
          </cell>
          <cell r="AK31">
            <v>1</v>
          </cell>
          <cell r="AL31">
            <v>2</v>
          </cell>
          <cell r="AM31">
            <v>0</v>
          </cell>
          <cell r="AN31">
            <v>0</v>
          </cell>
          <cell r="AO31">
            <v>0</v>
          </cell>
          <cell r="AP31">
            <v>1</v>
          </cell>
          <cell r="AR31">
            <v>0</v>
          </cell>
          <cell r="AS31">
            <v>0</v>
          </cell>
          <cell r="AT31">
            <v>0</v>
          </cell>
          <cell r="AU31">
            <v>1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C31">
            <v>0</v>
          </cell>
          <cell r="BD31">
            <v>1</v>
          </cell>
          <cell r="BE31">
            <v>3</v>
          </cell>
          <cell r="BF31">
            <v>1</v>
          </cell>
          <cell r="BG31">
            <v>1</v>
          </cell>
          <cell r="BH31">
            <v>2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O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I31">
            <v>0</v>
          </cell>
          <cell r="CJ31">
            <v>3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4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Z31">
            <v>0</v>
          </cell>
          <cell r="DA31">
            <v>0</v>
          </cell>
          <cell r="DC31">
            <v>1</v>
          </cell>
          <cell r="DD31">
            <v>1</v>
          </cell>
          <cell r="DE31">
            <v>0</v>
          </cell>
          <cell r="DF31">
            <v>0</v>
          </cell>
          <cell r="DH31">
            <v>0</v>
          </cell>
          <cell r="DJ31">
            <v>4</v>
          </cell>
          <cell r="DK31">
            <v>0</v>
          </cell>
          <cell r="DL31">
            <v>1</v>
          </cell>
          <cell r="DM31">
            <v>0</v>
          </cell>
          <cell r="DN31">
            <v>1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U31">
            <v>3</v>
          </cell>
          <cell r="DV31">
            <v>0</v>
          </cell>
          <cell r="DW31">
            <v>1</v>
          </cell>
          <cell r="DX31">
            <v>0</v>
          </cell>
          <cell r="DY31">
            <v>0</v>
          </cell>
          <cell r="DZ31">
            <v>2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1</v>
          </cell>
          <cell r="EG31">
            <v>0</v>
          </cell>
          <cell r="EJ31">
            <v>0</v>
          </cell>
          <cell r="EL31">
            <v>2</v>
          </cell>
          <cell r="EM31">
            <v>1</v>
          </cell>
          <cell r="EN31">
            <v>0</v>
          </cell>
          <cell r="EO31">
            <v>0</v>
          </cell>
          <cell r="EP31">
            <v>0</v>
          </cell>
          <cell r="ER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FB31">
            <v>0</v>
          </cell>
          <cell r="FF31">
            <v>67</v>
          </cell>
          <cell r="FH31">
            <v>0</v>
          </cell>
          <cell r="FI31">
            <v>1</v>
          </cell>
          <cell r="FJ31">
            <v>1</v>
          </cell>
          <cell r="FK31">
            <v>2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T31">
            <v>32</v>
          </cell>
          <cell r="FU31">
            <v>15</v>
          </cell>
          <cell r="FV31">
            <v>10</v>
          </cell>
          <cell r="FW31">
            <v>4</v>
          </cell>
          <cell r="FX31">
            <v>12</v>
          </cell>
          <cell r="FY31">
            <v>6</v>
          </cell>
          <cell r="FZ31">
            <v>11</v>
          </cell>
          <cell r="GA31">
            <v>2</v>
          </cell>
          <cell r="GB31">
            <v>20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6</v>
          </cell>
          <cell r="GJ31">
            <v>0</v>
          </cell>
          <cell r="GK31">
            <v>0</v>
          </cell>
          <cell r="G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E32">
            <v>0</v>
          </cell>
          <cell r="AF32">
            <v>1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O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I32">
            <v>0</v>
          </cell>
          <cell r="CJ32">
            <v>1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Z32">
            <v>0</v>
          </cell>
          <cell r="DA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H32">
            <v>0</v>
          </cell>
          <cell r="DJ32">
            <v>1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1</v>
          </cell>
          <cell r="DR32">
            <v>0</v>
          </cell>
          <cell r="DS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J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1</v>
          </cell>
          <cell r="EP32">
            <v>0</v>
          </cell>
          <cell r="ER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FB32">
            <v>0</v>
          </cell>
          <cell r="FF32">
            <v>1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E33">
            <v>0</v>
          </cell>
          <cell r="AF33">
            <v>1</v>
          </cell>
          <cell r="AG33">
            <v>0</v>
          </cell>
          <cell r="AH33">
            <v>1</v>
          </cell>
          <cell r="AI33">
            <v>0</v>
          </cell>
          <cell r="AJ33">
            <v>1</v>
          </cell>
          <cell r="AK33">
            <v>0</v>
          </cell>
          <cell r="AL33">
            <v>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2</v>
          </cell>
          <cell r="BG33">
            <v>2</v>
          </cell>
          <cell r="BH33">
            <v>5</v>
          </cell>
          <cell r="BI33">
            <v>0</v>
          </cell>
          <cell r="BJ33">
            <v>4</v>
          </cell>
          <cell r="BK33">
            <v>0</v>
          </cell>
          <cell r="BL33">
            <v>0</v>
          </cell>
          <cell r="BO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I33">
            <v>0</v>
          </cell>
          <cell r="CJ33">
            <v>1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2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Z33">
            <v>0</v>
          </cell>
          <cell r="DA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H33">
            <v>0</v>
          </cell>
          <cell r="DJ33">
            <v>2</v>
          </cell>
          <cell r="DK33">
            <v>1</v>
          </cell>
          <cell r="DL33">
            <v>0</v>
          </cell>
          <cell r="DM33">
            <v>0</v>
          </cell>
          <cell r="DN33">
            <v>1</v>
          </cell>
          <cell r="DO33">
            <v>0</v>
          </cell>
          <cell r="DP33">
            <v>0</v>
          </cell>
          <cell r="DQ33">
            <v>1</v>
          </cell>
          <cell r="DR33">
            <v>0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1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1</v>
          </cell>
          <cell r="EF33">
            <v>0</v>
          </cell>
          <cell r="EG33">
            <v>0</v>
          </cell>
          <cell r="EJ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2</v>
          </cell>
          <cell r="EP33">
            <v>0</v>
          </cell>
          <cell r="ER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FB33">
            <v>0</v>
          </cell>
          <cell r="FF33">
            <v>0</v>
          </cell>
          <cell r="FH33">
            <v>1</v>
          </cell>
          <cell r="FI33">
            <v>1</v>
          </cell>
          <cell r="FJ33">
            <v>0</v>
          </cell>
          <cell r="FK33">
            <v>0</v>
          </cell>
          <cell r="FL33">
            <v>1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2</v>
          </cell>
          <cell r="GI33">
            <v>2</v>
          </cell>
          <cell r="GJ33">
            <v>0</v>
          </cell>
          <cell r="GK33">
            <v>0</v>
          </cell>
          <cell r="GL33">
            <v>0</v>
          </cell>
        </row>
        <row r="34"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2</v>
          </cell>
          <cell r="J34">
            <v>1</v>
          </cell>
          <cell r="K34">
            <v>0</v>
          </cell>
          <cell r="M34">
            <v>2</v>
          </cell>
          <cell r="N34">
            <v>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5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1</v>
          </cell>
          <cell r="BG34">
            <v>0</v>
          </cell>
          <cell r="BH34">
            <v>2</v>
          </cell>
          <cell r="BI34">
            <v>0</v>
          </cell>
          <cell r="BJ34">
            <v>1</v>
          </cell>
          <cell r="BK34">
            <v>0</v>
          </cell>
          <cell r="BL34">
            <v>1</v>
          </cell>
          <cell r="BO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I34">
            <v>0</v>
          </cell>
          <cell r="CJ34">
            <v>0</v>
          </cell>
          <cell r="CK34">
            <v>1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2</v>
          </cell>
          <cell r="CR34">
            <v>1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Z34">
            <v>0</v>
          </cell>
          <cell r="DA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H34">
            <v>0</v>
          </cell>
          <cell r="DJ34">
            <v>2</v>
          </cell>
          <cell r="DK34">
            <v>0</v>
          </cell>
          <cell r="DL34">
            <v>0</v>
          </cell>
          <cell r="DM34">
            <v>0</v>
          </cell>
          <cell r="DN34">
            <v>1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U34">
            <v>2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1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J34">
            <v>0</v>
          </cell>
          <cell r="EL34">
            <v>0</v>
          </cell>
          <cell r="EM34">
            <v>3</v>
          </cell>
          <cell r="EN34">
            <v>0</v>
          </cell>
          <cell r="EO34">
            <v>1</v>
          </cell>
          <cell r="EP34">
            <v>0</v>
          </cell>
          <cell r="ER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FB34">
            <v>0</v>
          </cell>
          <cell r="FF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1</v>
          </cell>
          <cell r="FL34">
            <v>3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D34">
            <v>1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2</v>
          </cell>
          <cell r="GJ34">
            <v>0</v>
          </cell>
          <cell r="GK34">
            <v>0</v>
          </cell>
          <cell r="GL34">
            <v>0</v>
          </cell>
        </row>
        <row r="35">
          <cell r="D35">
            <v>0</v>
          </cell>
          <cell r="E35">
            <v>0</v>
          </cell>
          <cell r="F35">
            <v>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5</v>
          </cell>
          <cell r="P35">
            <v>0</v>
          </cell>
          <cell r="Q35">
            <v>0</v>
          </cell>
          <cell r="R35">
            <v>0</v>
          </cell>
          <cell r="S35">
            <v>15</v>
          </cell>
          <cell r="T35">
            <v>0</v>
          </cell>
          <cell r="U35">
            <v>0</v>
          </cell>
          <cell r="V35">
            <v>0</v>
          </cell>
          <cell r="W35">
            <v>7</v>
          </cell>
          <cell r="X35">
            <v>0</v>
          </cell>
          <cell r="Y35">
            <v>0</v>
          </cell>
          <cell r="Z35">
            <v>1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3</v>
          </cell>
          <cell r="AG35">
            <v>0</v>
          </cell>
          <cell r="AH35">
            <v>1</v>
          </cell>
          <cell r="AI35">
            <v>3</v>
          </cell>
          <cell r="AJ35">
            <v>1</v>
          </cell>
          <cell r="AK35">
            <v>1</v>
          </cell>
          <cell r="AL35">
            <v>2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C35">
            <v>0</v>
          </cell>
          <cell r="BD35">
            <v>3</v>
          </cell>
          <cell r="BE35">
            <v>5</v>
          </cell>
          <cell r="BF35">
            <v>6</v>
          </cell>
          <cell r="BG35">
            <v>2</v>
          </cell>
          <cell r="BH35">
            <v>9</v>
          </cell>
          <cell r="BI35">
            <v>0</v>
          </cell>
          <cell r="BJ35">
            <v>9</v>
          </cell>
          <cell r="BK35">
            <v>3</v>
          </cell>
          <cell r="BL35">
            <v>0</v>
          </cell>
          <cell r="BO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1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I35">
            <v>0</v>
          </cell>
          <cell r="CJ35">
            <v>1</v>
          </cell>
          <cell r="CK35">
            <v>1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Z35">
            <v>8</v>
          </cell>
          <cell r="DA35">
            <v>15</v>
          </cell>
          <cell r="DC35">
            <v>16</v>
          </cell>
          <cell r="DD35">
            <v>17</v>
          </cell>
          <cell r="DE35">
            <v>3</v>
          </cell>
          <cell r="DF35">
            <v>9</v>
          </cell>
          <cell r="DH35">
            <v>6</v>
          </cell>
          <cell r="DJ35">
            <v>1</v>
          </cell>
          <cell r="DK35">
            <v>0</v>
          </cell>
          <cell r="DL35">
            <v>3</v>
          </cell>
          <cell r="DM35">
            <v>2</v>
          </cell>
          <cell r="DN35">
            <v>0</v>
          </cell>
          <cell r="DO35">
            <v>0</v>
          </cell>
          <cell r="DP35">
            <v>1</v>
          </cell>
          <cell r="DQ35">
            <v>0</v>
          </cell>
          <cell r="DR35">
            <v>0</v>
          </cell>
          <cell r="DS35">
            <v>1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2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J35">
            <v>0</v>
          </cell>
          <cell r="EL35">
            <v>64</v>
          </cell>
          <cell r="EM35">
            <v>129</v>
          </cell>
          <cell r="EN35">
            <v>11</v>
          </cell>
          <cell r="EO35">
            <v>9</v>
          </cell>
          <cell r="EP35">
            <v>11</v>
          </cell>
          <cell r="ER35">
            <v>8</v>
          </cell>
          <cell r="ET35">
            <v>1</v>
          </cell>
          <cell r="EU35">
            <v>0</v>
          </cell>
          <cell r="EV35">
            <v>0</v>
          </cell>
          <cell r="EW35">
            <v>0</v>
          </cell>
          <cell r="FB35">
            <v>0</v>
          </cell>
          <cell r="FF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1</v>
          </cell>
          <cell r="FL35">
            <v>5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13</v>
          </cell>
          <cell r="GA35">
            <v>0</v>
          </cell>
          <cell r="GB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1</v>
          </cell>
          <cell r="GI35">
            <v>1</v>
          </cell>
          <cell r="GJ35">
            <v>0</v>
          </cell>
          <cell r="GK35">
            <v>0</v>
          </cell>
          <cell r="GL35">
            <v>0</v>
          </cell>
        </row>
        <row r="36">
          <cell r="D36">
            <v>1</v>
          </cell>
          <cell r="E36">
            <v>1</v>
          </cell>
          <cell r="F36">
            <v>0</v>
          </cell>
          <cell r="G36">
            <v>1</v>
          </cell>
          <cell r="H36">
            <v>1</v>
          </cell>
          <cell r="I36">
            <v>1</v>
          </cell>
          <cell r="J36">
            <v>0</v>
          </cell>
          <cell r="K36">
            <v>1</v>
          </cell>
          <cell r="M36">
            <v>3</v>
          </cell>
          <cell r="N36">
            <v>1</v>
          </cell>
          <cell r="O36">
            <v>1</v>
          </cell>
          <cell r="P36">
            <v>0</v>
          </cell>
          <cell r="Q36">
            <v>3</v>
          </cell>
          <cell r="R36">
            <v>0</v>
          </cell>
          <cell r="S36">
            <v>2</v>
          </cell>
          <cell r="T36">
            <v>0</v>
          </cell>
          <cell r="U36">
            <v>0</v>
          </cell>
          <cell r="V36">
            <v>0</v>
          </cell>
          <cell r="W36">
            <v>4</v>
          </cell>
          <cell r="X36">
            <v>4</v>
          </cell>
          <cell r="Y36">
            <v>1</v>
          </cell>
          <cell r="Z36">
            <v>2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6</v>
          </cell>
          <cell r="AG36">
            <v>0</v>
          </cell>
          <cell r="AH36">
            <v>0</v>
          </cell>
          <cell r="AI36">
            <v>1</v>
          </cell>
          <cell r="AJ36">
            <v>0</v>
          </cell>
          <cell r="AK36">
            <v>0</v>
          </cell>
          <cell r="AL36">
            <v>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C36">
            <v>2</v>
          </cell>
          <cell r="BD36">
            <v>1</v>
          </cell>
          <cell r="BE36">
            <v>2</v>
          </cell>
          <cell r="BF36">
            <v>1</v>
          </cell>
          <cell r="BG36">
            <v>1</v>
          </cell>
          <cell r="BH36">
            <v>1</v>
          </cell>
          <cell r="BI36">
            <v>0</v>
          </cell>
          <cell r="BJ36">
            <v>2</v>
          </cell>
          <cell r="BK36">
            <v>1</v>
          </cell>
          <cell r="BL36">
            <v>0</v>
          </cell>
          <cell r="BO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I36">
            <v>1</v>
          </cell>
          <cell r="CJ36">
            <v>4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2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Z36">
            <v>0</v>
          </cell>
          <cell r="DA36">
            <v>0</v>
          </cell>
          <cell r="DC36">
            <v>1</v>
          </cell>
          <cell r="DD36">
            <v>0</v>
          </cell>
          <cell r="DE36">
            <v>1</v>
          </cell>
          <cell r="DF36">
            <v>0</v>
          </cell>
          <cell r="DH36">
            <v>0</v>
          </cell>
          <cell r="DJ36">
            <v>6</v>
          </cell>
          <cell r="DK36">
            <v>0</v>
          </cell>
          <cell r="DL36">
            <v>0</v>
          </cell>
          <cell r="DM36">
            <v>3</v>
          </cell>
          <cell r="DN36">
            <v>2</v>
          </cell>
          <cell r="DO36">
            <v>1</v>
          </cell>
          <cell r="DP36">
            <v>1</v>
          </cell>
          <cell r="DQ36">
            <v>0</v>
          </cell>
          <cell r="DR36">
            <v>0</v>
          </cell>
          <cell r="DS36">
            <v>0</v>
          </cell>
          <cell r="DU36">
            <v>1</v>
          </cell>
          <cell r="DV36">
            <v>0</v>
          </cell>
          <cell r="DW36">
            <v>0</v>
          </cell>
          <cell r="DX36">
            <v>0</v>
          </cell>
          <cell r="DY36">
            <v>1</v>
          </cell>
          <cell r="DZ36">
            <v>3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1</v>
          </cell>
          <cell r="EF36">
            <v>0</v>
          </cell>
          <cell r="EG36">
            <v>0</v>
          </cell>
          <cell r="EJ36">
            <v>1</v>
          </cell>
          <cell r="EL36">
            <v>1</v>
          </cell>
          <cell r="EM36">
            <v>0</v>
          </cell>
          <cell r="EN36">
            <v>0</v>
          </cell>
          <cell r="EO36">
            <v>2</v>
          </cell>
          <cell r="EP36">
            <v>0</v>
          </cell>
          <cell r="ER36">
            <v>1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FB36">
            <v>0</v>
          </cell>
          <cell r="FF36">
            <v>2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1</v>
          </cell>
          <cell r="FM36">
            <v>1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T36">
            <v>1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7</v>
          </cell>
          <cell r="GA36">
            <v>0</v>
          </cell>
          <cell r="GB36">
            <v>0</v>
          </cell>
          <cell r="GD36">
            <v>1</v>
          </cell>
          <cell r="GE36">
            <v>1</v>
          </cell>
          <cell r="GF36">
            <v>0</v>
          </cell>
          <cell r="GG36">
            <v>0</v>
          </cell>
          <cell r="GH36">
            <v>0</v>
          </cell>
          <cell r="GI36">
            <v>1</v>
          </cell>
          <cell r="GJ36">
            <v>1</v>
          </cell>
          <cell r="GK36">
            <v>0</v>
          </cell>
          <cell r="GL36">
            <v>0</v>
          </cell>
        </row>
        <row r="37">
          <cell r="D37">
            <v>3</v>
          </cell>
          <cell r="E37">
            <v>2</v>
          </cell>
          <cell r="F37">
            <v>0</v>
          </cell>
          <cell r="G37">
            <v>0</v>
          </cell>
          <cell r="H37">
            <v>1</v>
          </cell>
          <cell r="I37">
            <v>2</v>
          </cell>
          <cell r="J37">
            <v>0</v>
          </cell>
          <cell r="K37">
            <v>0</v>
          </cell>
          <cell r="M37">
            <v>2</v>
          </cell>
          <cell r="N37">
            <v>0</v>
          </cell>
          <cell r="O37">
            <v>57</v>
          </cell>
          <cell r="P37">
            <v>1</v>
          </cell>
          <cell r="Q37">
            <v>21</v>
          </cell>
          <cell r="R37">
            <v>2</v>
          </cell>
          <cell r="S37">
            <v>1</v>
          </cell>
          <cell r="T37">
            <v>0</v>
          </cell>
          <cell r="U37">
            <v>0</v>
          </cell>
          <cell r="V37">
            <v>0</v>
          </cell>
          <cell r="W37">
            <v>1</v>
          </cell>
          <cell r="X37">
            <v>7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3</v>
          </cell>
          <cell r="AG37">
            <v>0</v>
          </cell>
          <cell r="AH37">
            <v>2</v>
          </cell>
          <cell r="AI37">
            <v>3</v>
          </cell>
          <cell r="AJ37">
            <v>0</v>
          </cell>
          <cell r="AK37">
            <v>1</v>
          </cell>
          <cell r="AL37">
            <v>1</v>
          </cell>
          <cell r="AM37">
            <v>1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C37">
            <v>0</v>
          </cell>
          <cell r="BD37">
            <v>2</v>
          </cell>
          <cell r="BE37">
            <v>1</v>
          </cell>
          <cell r="BF37">
            <v>6</v>
          </cell>
          <cell r="BG37">
            <v>4</v>
          </cell>
          <cell r="BH37">
            <v>1</v>
          </cell>
          <cell r="BI37">
            <v>0</v>
          </cell>
          <cell r="BJ37">
            <v>1</v>
          </cell>
          <cell r="BK37">
            <v>1</v>
          </cell>
          <cell r="BL37">
            <v>0</v>
          </cell>
          <cell r="BO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I37">
            <v>0</v>
          </cell>
          <cell r="CJ37">
            <v>1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1</v>
          </cell>
          <cell r="CT37">
            <v>1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Z37">
            <v>0</v>
          </cell>
          <cell r="DA37">
            <v>0</v>
          </cell>
          <cell r="DC37">
            <v>1</v>
          </cell>
          <cell r="DD37">
            <v>0</v>
          </cell>
          <cell r="DE37">
            <v>0</v>
          </cell>
          <cell r="DF37">
            <v>0</v>
          </cell>
          <cell r="DH37">
            <v>0</v>
          </cell>
          <cell r="DJ37">
            <v>6</v>
          </cell>
          <cell r="DK37">
            <v>1</v>
          </cell>
          <cell r="DL37">
            <v>1</v>
          </cell>
          <cell r="DM37">
            <v>1</v>
          </cell>
          <cell r="DN37">
            <v>1</v>
          </cell>
          <cell r="DO37">
            <v>0</v>
          </cell>
          <cell r="DP37">
            <v>1</v>
          </cell>
          <cell r="DQ37">
            <v>3</v>
          </cell>
          <cell r="DR37">
            <v>0</v>
          </cell>
          <cell r="DS37">
            <v>0</v>
          </cell>
          <cell r="DU37">
            <v>1</v>
          </cell>
          <cell r="DV37">
            <v>0</v>
          </cell>
          <cell r="DW37">
            <v>1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J37">
            <v>0</v>
          </cell>
          <cell r="EL37">
            <v>6</v>
          </cell>
          <cell r="EM37">
            <v>5</v>
          </cell>
          <cell r="EN37">
            <v>0</v>
          </cell>
          <cell r="EO37">
            <v>0</v>
          </cell>
          <cell r="EP37">
            <v>0</v>
          </cell>
          <cell r="ER37">
            <v>1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FB37">
            <v>1</v>
          </cell>
          <cell r="FF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1</v>
          </cell>
          <cell r="FL37">
            <v>2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1</v>
          </cell>
          <cell r="GA37">
            <v>0</v>
          </cell>
          <cell r="GB37">
            <v>0</v>
          </cell>
          <cell r="GD37">
            <v>1</v>
          </cell>
          <cell r="GE37">
            <v>0</v>
          </cell>
          <cell r="GF37">
            <v>1</v>
          </cell>
          <cell r="GG37">
            <v>0</v>
          </cell>
          <cell r="GH37">
            <v>1</v>
          </cell>
          <cell r="GI37">
            <v>1</v>
          </cell>
          <cell r="GJ37">
            <v>0</v>
          </cell>
          <cell r="GK37">
            <v>0</v>
          </cell>
          <cell r="G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O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Z38">
            <v>0</v>
          </cell>
          <cell r="DA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H38">
            <v>0</v>
          </cell>
          <cell r="DJ38">
            <v>0</v>
          </cell>
          <cell r="DK38">
            <v>0</v>
          </cell>
          <cell r="DL38">
            <v>1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17</v>
          </cell>
          <cell r="EF38">
            <v>10</v>
          </cell>
          <cell r="EG38">
            <v>0</v>
          </cell>
          <cell r="EJ38">
            <v>0</v>
          </cell>
          <cell r="EL38">
            <v>1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R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FB38">
            <v>0</v>
          </cell>
          <cell r="FF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D38">
            <v>47</v>
          </cell>
          <cell r="GE38">
            <v>3</v>
          </cell>
          <cell r="GF38">
            <v>4</v>
          </cell>
          <cell r="GG38">
            <v>2</v>
          </cell>
          <cell r="GH38">
            <v>4</v>
          </cell>
          <cell r="GI38">
            <v>283</v>
          </cell>
          <cell r="GJ38">
            <v>6</v>
          </cell>
          <cell r="GK38">
            <v>2</v>
          </cell>
          <cell r="GL38">
            <v>0</v>
          </cell>
        </row>
        <row r="39">
          <cell r="D39">
            <v>75</v>
          </cell>
          <cell r="E39">
            <v>98</v>
          </cell>
          <cell r="F39">
            <v>122</v>
          </cell>
          <cell r="G39">
            <v>125</v>
          </cell>
          <cell r="H39">
            <v>106</v>
          </cell>
          <cell r="I39">
            <v>100</v>
          </cell>
          <cell r="J39">
            <v>52</v>
          </cell>
          <cell r="K39">
            <v>35</v>
          </cell>
          <cell r="M39">
            <v>0</v>
          </cell>
          <cell r="N39">
            <v>1</v>
          </cell>
          <cell r="O39">
            <v>0</v>
          </cell>
          <cell r="P39">
            <v>0</v>
          </cell>
          <cell r="Q39">
            <v>1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0</v>
          </cell>
          <cell r="W39">
            <v>2</v>
          </cell>
          <cell r="X39">
            <v>0</v>
          </cell>
          <cell r="Y39">
            <v>1</v>
          </cell>
          <cell r="Z39">
            <v>2</v>
          </cell>
          <cell r="AA39">
            <v>0</v>
          </cell>
          <cell r="AB39">
            <v>0</v>
          </cell>
          <cell r="AC39">
            <v>0</v>
          </cell>
          <cell r="AE39">
            <v>0</v>
          </cell>
          <cell r="AF39">
            <v>1</v>
          </cell>
          <cell r="AG39">
            <v>0</v>
          </cell>
          <cell r="AH39">
            <v>0</v>
          </cell>
          <cell r="AI39">
            <v>3</v>
          </cell>
          <cell r="AJ39">
            <v>0</v>
          </cell>
          <cell r="AK39">
            <v>1</v>
          </cell>
          <cell r="AL39">
            <v>1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0</v>
          </cell>
          <cell r="BD39">
            <v>28</v>
          </cell>
          <cell r="BE39">
            <v>25</v>
          </cell>
          <cell r="BF39">
            <v>7</v>
          </cell>
          <cell r="BG39">
            <v>10</v>
          </cell>
          <cell r="BH39">
            <v>7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O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Z39">
            <v>2</v>
          </cell>
          <cell r="DA39">
            <v>5</v>
          </cell>
          <cell r="DC39">
            <v>1</v>
          </cell>
          <cell r="DD39">
            <v>0</v>
          </cell>
          <cell r="DE39">
            <v>1</v>
          </cell>
          <cell r="DF39">
            <v>0</v>
          </cell>
          <cell r="DH39">
            <v>0</v>
          </cell>
          <cell r="DJ39">
            <v>1</v>
          </cell>
          <cell r="DK39">
            <v>0</v>
          </cell>
          <cell r="DL39">
            <v>0</v>
          </cell>
          <cell r="DM39">
            <v>0</v>
          </cell>
          <cell r="DN39">
            <v>3</v>
          </cell>
          <cell r="DO39">
            <v>0</v>
          </cell>
          <cell r="DP39">
            <v>2</v>
          </cell>
          <cell r="DQ39">
            <v>0</v>
          </cell>
          <cell r="DR39">
            <v>0</v>
          </cell>
          <cell r="DS39">
            <v>0</v>
          </cell>
          <cell r="DU39">
            <v>0</v>
          </cell>
          <cell r="DV39">
            <v>0</v>
          </cell>
          <cell r="DW39">
            <v>1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1</v>
          </cell>
          <cell r="EC39">
            <v>0</v>
          </cell>
          <cell r="ED39">
            <v>0</v>
          </cell>
          <cell r="EE39">
            <v>1</v>
          </cell>
          <cell r="EF39">
            <v>0</v>
          </cell>
          <cell r="EG39">
            <v>0</v>
          </cell>
          <cell r="EJ39">
            <v>0</v>
          </cell>
          <cell r="EL39">
            <v>2</v>
          </cell>
          <cell r="EM39">
            <v>2</v>
          </cell>
          <cell r="EN39">
            <v>0</v>
          </cell>
          <cell r="EO39">
            <v>2</v>
          </cell>
          <cell r="EP39">
            <v>0</v>
          </cell>
          <cell r="ER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FB39">
            <v>0</v>
          </cell>
          <cell r="FF39">
            <v>1</v>
          </cell>
          <cell r="FH39">
            <v>1</v>
          </cell>
          <cell r="FI39">
            <v>0</v>
          </cell>
          <cell r="FJ39">
            <v>0</v>
          </cell>
          <cell r="FK39">
            <v>2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T39">
            <v>0</v>
          </cell>
          <cell r="FU39">
            <v>0</v>
          </cell>
          <cell r="FV39">
            <v>1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D39">
            <v>3</v>
          </cell>
          <cell r="GE39">
            <v>0</v>
          </cell>
          <cell r="GF39">
            <v>0</v>
          </cell>
          <cell r="GG39">
            <v>1</v>
          </cell>
          <cell r="GH39">
            <v>1</v>
          </cell>
          <cell r="GI39">
            <v>6</v>
          </cell>
          <cell r="GJ39">
            <v>0</v>
          </cell>
          <cell r="GK39">
            <v>0</v>
          </cell>
          <cell r="GL39">
            <v>0</v>
          </cell>
        </row>
        <row r="40">
          <cell r="D40">
            <v>2</v>
          </cell>
          <cell r="E40">
            <v>0</v>
          </cell>
          <cell r="F40">
            <v>2</v>
          </cell>
          <cell r="G40">
            <v>2</v>
          </cell>
          <cell r="H40">
            <v>0</v>
          </cell>
          <cell r="I40">
            <v>1</v>
          </cell>
          <cell r="J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4</v>
          </cell>
          <cell r="AG40">
            <v>1</v>
          </cell>
          <cell r="AH40">
            <v>1</v>
          </cell>
          <cell r="AI40">
            <v>3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AS40">
            <v>1</v>
          </cell>
          <cell r="AT40">
            <v>0</v>
          </cell>
          <cell r="AU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C40">
            <v>1</v>
          </cell>
          <cell r="BD40">
            <v>8</v>
          </cell>
          <cell r="BE40">
            <v>15</v>
          </cell>
          <cell r="BF40">
            <v>6</v>
          </cell>
          <cell r="BG40">
            <v>1</v>
          </cell>
          <cell r="BH40">
            <v>29</v>
          </cell>
          <cell r="BI40">
            <v>0</v>
          </cell>
          <cell r="BJ40">
            <v>16</v>
          </cell>
          <cell r="BK40">
            <v>13</v>
          </cell>
          <cell r="BL40">
            <v>0</v>
          </cell>
          <cell r="BO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1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I40">
            <v>1</v>
          </cell>
          <cell r="CJ40">
            <v>1</v>
          </cell>
          <cell r="CK40">
            <v>2</v>
          </cell>
          <cell r="CL40">
            <v>0</v>
          </cell>
          <cell r="CM40">
            <v>0</v>
          </cell>
          <cell r="CN40">
            <v>0</v>
          </cell>
          <cell r="CO40">
            <v>3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2</v>
          </cell>
          <cell r="CW40">
            <v>0</v>
          </cell>
          <cell r="CX40">
            <v>0</v>
          </cell>
          <cell r="CZ40">
            <v>1</v>
          </cell>
          <cell r="DA40">
            <v>0</v>
          </cell>
          <cell r="DC40">
            <v>0</v>
          </cell>
          <cell r="DD40">
            <v>1</v>
          </cell>
          <cell r="DE40">
            <v>15</v>
          </cell>
          <cell r="DF40">
            <v>1</v>
          </cell>
          <cell r="DH40">
            <v>16</v>
          </cell>
          <cell r="DJ40">
            <v>0</v>
          </cell>
          <cell r="DK40">
            <v>1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1</v>
          </cell>
          <cell r="DR40">
            <v>1</v>
          </cell>
          <cell r="DS40">
            <v>0</v>
          </cell>
          <cell r="DU40">
            <v>1</v>
          </cell>
          <cell r="DV40">
            <v>0</v>
          </cell>
          <cell r="DW40">
            <v>2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J40">
            <v>1</v>
          </cell>
          <cell r="EL40">
            <v>6</v>
          </cell>
          <cell r="EM40">
            <v>7</v>
          </cell>
          <cell r="EN40">
            <v>0</v>
          </cell>
          <cell r="EO40">
            <v>1</v>
          </cell>
          <cell r="EP40">
            <v>0</v>
          </cell>
          <cell r="ER40">
            <v>0</v>
          </cell>
          <cell r="ET40">
            <v>0</v>
          </cell>
          <cell r="EU40">
            <v>1</v>
          </cell>
          <cell r="EV40">
            <v>0</v>
          </cell>
          <cell r="EW40">
            <v>0</v>
          </cell>
          <cell r="FB40">
            <v>0</v>
          </cell>
          <cell r="FF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1</v>
          </cell>
          <cell r="GH40">
            <v>0</v>
          </cell>
          <cell r="GI40">
            <v>3</v>
          </cell>
          <cell r="GJ40">
            <v>0</v>
          </cell>
          <cell r="GK40">
            <v>0</v>
          </cell>
          <cell r="GL40">
            <v>0</v>
          </cell>
        </row>
        <row r="41">
          <cell r="D41">
            <v>1</v>
          </cell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1</v>
          </cell>
          <cell r="AJ41">
            <v>0</v>
          </cell>
          <cell r="AK41">
            <v>1</v>
          </cell>
          <cell r="AL41">
            <v>3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C41">
            <v>0</v>
          </cell>
          <cell r="BD41">
            <v>0</v>
          </cell>
          <cell r="BE41">
            <v>6</v>
          </cell>
          <cell r="BF41">
            <v>2</v>
          </cell>
          <cell r="BG41">
            <v>0</v>
          </cell>
          <cell r="BH41">
            <v>7</v>
          </cell>
          <cell r="BI41">
            <v>0</v>
          </cell>
          <cell r="BJ41">
            <v>1</v>
          </cell>
          <cell r="BK41">
            <v>0</v>
          </cell>
          <cell r="BL41">
            <v>0</v>
          </cell>
          <cell r="BO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I41">
            <v>2</v>
          </cell>
          <cell r="CJ41">
            <v>1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1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1</v>
          </cell>
          <cell r="CV41">
            <v>2</v>
          </cell>
          <cell r="CW41">
            <v>0</v>
          </cell>
          <cell r="CX41">
            <v>0</v>
          </cell>
          <cell r="CZ41">
            <v>0</v>
          </cell>
          <cell r="DA41">
            <v>0</v>
          </cell>
          <cell r="DC41">
            <v>0</v>
          </cell>
          <cell r="DD41">
            <v>2</v>
          </cell>
          <cell r="DE41">
            <v>0</v>
          </cell>
          <cell r="DF41">
            <v>2</v>
          </cell>
          <cell r="DH41">
            <v>0</v>
          </cell>
          <cell r="DJ41">
            <v>2</v>
          </cell>
          <cell r="DK41">
            <v>0</v>
          </cell>
          <cell r="DL41">
            <v>1</v>
          </cell>
          <cell r="DM41">
            <v>1</v>
          </cell>
          <cell r="DN41">
            <v>0</v>
          </cell>
          <cell r="DO41">
            <v>1</v>
          </cell>
          <cell r="DP41">
            <v>1</v>
          </cell>
          <cell r="DQ41">
            <v>0</v>
          </cell>
          <cell r="DR41">
            <v>1</v>
          </cell>
          <cell r="DS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2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J41">
            <v>5</v>
          </cell>
          <cell r="EL41">
            <v>1</v>
          </cell>
          <cell r="EM41">
            <v>0</v>
          </cell>
          <cell r="EN41">
            <v>0</v>
          </cell>
          <cell r="EO41">
            <v>1</v>
          </cell>
          <cell r="EP41">
            <v>0</v>
          </cell>
          <cell r="ER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FB41">
            <v>0</v>
          </cell>
          <cell r="FF41">
            <v>0</v>
          </cell>
          <cell r="FH41">
            <v>0</v>
          </cell>
          <cell r="FI41">
            <v>1</v>
          </cell>
          <cell r="FJ41">
            <v>1</v>
          </cell>
          <cell r="FK41">
            <v>2</v>
          </cell>
          <cell r="FL41">
            <v>1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2</v>
          </cell>
          <cell r="GA41">
            <v>0</v>
          </cell>
          <cell r="GB41">
            <v>0</v>
          </cell>
          <cell r="GD41">
            <v>3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3</v>
          </cell>
          <cell r="GJ41">
            <v>0</v>
          </cell>
          <cell r="GK41">
            <v>0</v>
          </cell>
          <cell r="GL41">
            <v>0</v>
          </cell>
        </row>
        <row r="42">
          <cell r="D42">
            <v>33</v>
          </cell>
          <cell r="E42">
            <v>18</v>
          </cell>
          <cell r="F42">
            <v>8</v>
          </cell>
          <cell r="G42">
            <v>13</v>
          </cell>
          <cell r="H42">
            <v>22</v>
          </cell>
          <cell r="I42">
            <v>10</v>
          </cell>
          <cell r="J42">
            <v>8</v>
          </cell>
          <cell r="K42">
            <v>5</v>
          </cell>
          <cell r="M42">
            <v>9</v>
          </cell>
          <cell r="N42">
            <v>15</v>
          </cell>
          <cell r="O42">
            <v>17</v>
          </cell>
          <cell r="P42">
            <v>1</v>
          </cell>
          <cell r="Q42">
            <v>2</v>
          </cell>
          <cell r="R42">
            <v>0</v>
          </cell>
          <cell r="S42">
            <v>4</v>
          </cell>
          <cell r="T42">
            <v>1</v>
          </cell>
          <cell r="U42">
            <v>0</v>
          </cell>
          <cell r="V42">
            <v>0</v>
          </cell>
          <cell r="W42">
            <v>2</v>
          </cell>
          <cell r="X42">
            <v>3</v>
          </cell>
          <cell r="Y42">
            <v>0</v>
          </cell>
          <cell r="Z42">
            <v>12</v>
          </cell>
          <cell r="AA42">
            <v>2</v>
          </cell>
          <cell r="AB42">
            <v>1</v>
          </cell>
          <cell r="AC42">
            <v>6</v>
          </cell>
          <cell r="AE42">
            <v>4</v>
          </cell>
          <cell r="AF42">
            <v>67</v>
          </cell>
          <cell r="AG42">
            <v>12</v>
          </cell>
          <cell r="AH42">
            <v>16</v>
          </cell>
          <cell r="AI42">
            <v>26</v>
          </cell>
          <cell r="AJ42">
            <v>8</v>
          </cell>
          <cell r="AK42">
            <v>12</v>
          </cell>
          <cell r="AL42">
            <v>24</v>
          </cell>
          <cell r="AM42">
            <v>0</v>
          </cell>
          <cell r="AN42">
            <v>0</v>
          </cell>
          <cell r="AO42">
            <v>1</v>
          </cell>
          <cell r="AP42">
            <v>3</v>
          </cell>
          <cell r="AR42">
            <v>0</v>
          </cell>
          <cell r="AS42">
            <v>0</v>
          </cell>
          <cell r="AT42">
            <v>1</v>
          </cell>
          <cell r="AU42">
            <v>0</v>
          </cell>
          <cell r="AW42">
            <v>0</v>
          </cell>
          <cell r="AX42">
            <v>0</v>
          </cell>
          <cell r="AY42">
            <v>1</v>
          </cell>
          <cell r="AZ42">
            <v>0</v>
          </cell>
          <cell r="BC42">
            <v>1</v>
          </cell>
          <cell r="BD42">
            <v>8</v>
          </cell>
          <cell r="BE42">
            <v>19</v>
          </cell>
          <cell r="BF42">
            <v>5</v>
          </cell>
          <cell r="BG42">
            <v>7</v>
          </cell>
          <cell r="BH42">
            <v>10</v>
          </cell>
          <cell r="BI42">
            <v>0</v>
          </cell>
          <cell r="BJ42">
            <v>1</v>
          </cell>
          <cell r="BK42">
            <v>3</v>
          </cell>
          <cell r="BL42">
            <v>1</v>
          </cell>
          <cell r="BO42">
            <v>0</v>
          </cell>
          <cell r="BQ42">
            <v>2</v>
          </cell>
          <cell r="BR42">
            <v>1</v>
          </cell>
          <cell r="BS42">
            <v>0</v>
          </cell>
          <cell r="BT42">
            <v>0</v>
          </cell>
          <cell r="BU42">
            <v>1</v>
          </cell>
          <cell r="BV42">
            <v>1</v>
          </cell>
          <cell r="BW42">
            <v>1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1</v>
          </cell>
          <cell r="CC42">
            <v>1</v>
          </cell>
          <cell r="CD42">
            <v>1</v>
          </cell>
          <cell r="CE42">
            <v>0</v>
          </cell>
          <cell r="CF42">
            <v>1</v>
          </cell>
          <cell r="CG42">
            <v>0</v>
          </cell>
          <cell r="CI42">
            <v>7</v>
          </cell>
          <cell r="CJ42">
            <v>14</v>
          </cell>
          <cell r="CK42">
            <v>12</v>
          </cell>
          <cell r="CL42">
            <v>7</v>
          </cell>
          <cell r="CM42">
            <v>1</v>
          </cell>
          <cell r="CN42">
            <v>2</v>
          </cell>
          <cell r="CO42">
            <v>17</v>
          </cell>
          <cell r="CP42">
            <v>7</v>
          </cell>
          <cell r="CQ42">
            <v>1</v>
          </cell>
          <cell r="CR42">
            <v>2</v>
          </cell>
          <cell r="CS42">
            <v>27</v>
          </cell>
          <cell r="CT42">
            <v>1</v>
          </cell>
          <cell r="CU42">
            <v>1</v>
          </cell>
          <cell r="CV42">
            <v>9</v>
          </cell>
          <cell r="CW42">
            <v>0</v>
          </cell>
          <cell r="CX42">
            <v>6</v>
          </cell>
          <cell r="CZ42">
            <v>4</v>
          </cell>
          <cell r="DA42">
            <v>0</v>
          </cell>
          <cell r="DC42">
            <v>8</v>
          </cell>
          <cell r="DD42">
            <v>3</v>
          </cell>
          <cell r="DE42">
            <v>12</v>
          </cell>
          <cell r="DF42">
            <v>3</v>
          </cell>
          <cell r="DH42">
            <v>3</v>
          </cell>
          <cell r="DJ42">
            <v>51</v>
          </cell>
          <cell r="DK42">
            <v>9</v>
          </cell>
          <cell r="DL42">
            <v>14</v>
          </cell>
          <cell r="DM42">
            <v>5</v>
          </cell>
          <cell r="DN42">
            <v>24</v>
          </cell>
          <cell r="DO42">
            <v>7</v>
          </cell>
          <cell r="DP42">
            <v>15</v>
          </cell>
          <cell r="DQ42">
            <v>8</v>
          </cell>
          <cell r="DR42">
            <v>1</v>
          </cell>
          <cell r="DS42">
            <v>2</v>
          </cell>
          <cell r="DU42">
            <v>24</v>
          </cell>
          <cell r="DV42">
            <v>4</v>
          </cell>
          <cell r="DW42">
            <v>5</v>
          </cell>
          <cell r="DX42">
            <v>10</v>
          </cell>
          <cell r="DY42">
            <v>0</v>
          </cell>
          <cell r="DZ42">
            <v>17</v>
          </cell>
          <cell r="EA42">
            <v>4</v>
          </cell>
          <cell r="EB42">
            <v>9</v>
          </cell>
          <cell r="EC42">
            <v>4</v>
          </cell>
          <cell r="ED42">
            <v>8</v>
          </cell>
          <cell r="EE42">
            <v>20</v>
          </cell>
          <cell r="EF42">
            <v>2</v>
          </cell>
          <cell r="EG42">
            <v>0</v>
          </cell>
          <cell r="EJ42">
            <v>34</v>
          </cell>
          <cell r="EL42">
            <v>25</v>
          </cell>
          <cell r="EM42">
            <v>20</v>
          </cell>
          <cell r="EN42">
            <v>0</v>
          </cell>
          <cell r="EO42">
            <v>11</v>
          </cell>
          <cell r="EP42">
            <v>2</v>
          </cell>
          <cell r="ER42">
            <v>1</v>
          </cell>
          <cell r="ET42">
            <v>0</v>
          </cell>
          <cell r="EU42">
            <v>1</v>
          </cell>
          <cell r="EV42">
            <v>1</v>
          </cell>
          <cell r="EW42">
            <v>6</v>
          </cell>
          <cell r="FB42">
            <v>0</v>
          </cell>
          <cell r="FF42">
            <v>24</v>
          </cell>
          <cell r="FH42">
            <v>1</v>
          </cell>
          <cell r="FI42">
            <v>13</v>
          </cell>
          <cell r="FJ42">
            <v>10</v>
          </cell>
          <cell r="FK42">
            <v>14</v>
          </cell>
          <cell r="FL42">
            <v>35</v>
          </cell>
          <cell r="FM42">
            <v>0</v>
          </cell>
          <cell r="FN42">
            <v>0</v>
          </cell>
          <cell r="FO42">
            <v>0</v>
          </cell>
          <cell r="FP42">
            <v>1</v>
          </cell>
          <cell r="FQ42">
            <v>0</v>
          </cell>
          <cell r="FR42">
            <v>0</v>
          </cell>
          <cell r="FT42">
            <v>11</v>
          </cell>
          <cell r="FU42">
            <v>2</v>
          </cell>
          <cell r="FV42">
            <v>0</v>
          </cell>
          <cell r="FW42">
            <v>2</v>
          </cell>
          <cell r="FX42">
            <v>0</v>
          </cell>
          <cell r="FY42">
            <v>2</v>
          </cell>
          <cell r="FZ42">
            <v>9</v>
          </cell>
          <cell r="GA42">
            <v>0</v>
          </cell>
          <cell r="GB42">
            <v>3</v>
          </cell>
          <cell r="GD42">
            <v>48</v>
          </cell>
          <cell r="GE42">
            <v>3</v>
          </cell>
          <cell r="GF42">
            <v>11</v>
          </cell>
          <cell r="GG42">
            <v>11</v>
          </cell>
          <cell r="GH42">
            <v>8</v>
          </cell>
          <cell r="GI42">
            <v>164</v>
          </cell>
          <cell r="GJ42">
            <v>6</v>
          </cell>
          <cell r="GK42">
            <v>3</v>
          </cell>
          <cell r="GL42">
            <v>0</v>
          </cell>
        </row>
        <row r="43">
          <cell r="BO43">
            <v>0</v>
          </cell>
          <cell r="BT43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55EB-B892-4B07-B766-B39F79A9E957}">
  <sheetPr>
    <tabColor rgb="FFFFC000"/>
    <pageSetUpPr fitToPage="1"/>
  </sheetPr>
  <dimension ref="A1:AR997"/>
  <sheetViews>
    <sheetView zoomScale="80" zoomScaleNormal="80" workbookViewId="0">
      <pane xSplit="3" ySplit="5" topLeftCell="D6" activePane="bottomRight" state="frozen"/>
      <selection activeCell="L6" sqref="L6"/>
      <selection pane="topRight" activeCell="L6" sqref="L6"/>
      <selection pane="bottomLeft" activeCell="L6" sqref="L6"/>
      <selection pane="bottomRight" activeCell="C25" sqref="C25:J26"/>
    </sheetView>
  </sheetViews>
  <sheetFormatPr defaultColWidth="12.625" defaultRowHeight="15" customHeight="1"/>
  <cols>
    <col min="1" max="1" width="9" style="4" customWidth="1"/>
    <col min="2" max="2" width="14.125" style="4" customWidth="1"/>
    <col min="3" max="3" width="52.875" style="4" customWidth="1"/>
    <col min="4" max="4" width="13.375" style="4" customWidth="1"/>
    <col min="5" max="5" width="11.625" style="4" customWidth="1"/>
    <col min="6" max="6" width="13.125" style="4" customWidth="1"/>
    <col min="7" max="7" width="12.125" style="4" customWidth="1"/>
    <col min="8" max="8" width="13.75" style="4" customWidth="1"/>
    <col min="9" max="9" width="15.625" style="4" customWidth="1"/>
    <col min="10" max="10" width="13.75" style="4" customWidth="1"/>
    <col min="11" max="12" width="15.625" style="4" customWidth="1"/>
    <col min="13" max="18" width="16.375" style="4" customWidth="1"/>
    <col min="19" max="20" width="11" style="4" customWidth="1"/>
    <col min="21" max="21" width="10.125" style="4" customWidth="1"/>
    <col min="22" max="23" width="12.625" style="4" customWidth="1"/>
    <col min="24" max="25" width="22" style="4" customWidth="1"/>
    <col min="26" max="26" width="32.625" style="4" customWidth="1"/>
    <col min="27" max="27" width="26.125" style="4" customWidth="1"/>
    <col min="28" max="28" width="27.625" style="4" customWidth="1"/>
    <col min="29" max="29" width="17.375" style="4" customWidth="1"/>
    <col min="30" max="30" width="13.125" style="4" customWidth="1"/>
    <col min="31" max="31" width="17" style="4" customWidth="1"/>
    <col min="32" max="32" width="21.375" style="4" customWidth="1"/>
    <col min="33" max="44" width="9" style="4" customWidth="1"/>
    <col min="45" max="16384" width="12.625" style="4"/>
  </cols>
  <sheetData>
    <row r="1" spans="1:44" ht="26.25" customHeight="1">
      <c r="A1" s="61" t="s">
        <v>0</v>
      </c>
      <c r="B1" s="62"/>
      <c r="C1" s="63" t="s">
        <v>1</v>
      </c>
      <c r="D1" s="63"/>
      <c r="E1" s="63"/>
      <c r="F1" s="63"/>
      <c r="G1" s="63"/>
      <c r="H1" s="63"/>
      <c r="I1" s="63"/>
      <c r="J1" s="63"/>
      <c r="K1" s="63"/>
      <c r="L1" s="64" t="s">
        <v>2</v>
      </c>
      <c r="M1" s="65"/>
      <c r="N1" s="1"/>
      <c r="O1" s="1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26.25">
      <c r="A2" s="66" t="s">
        <v>3</v>
      </c>
      <c r="B2" s="67"/>
      <c r="C2" s="68" t="s">
        <v>4</v>
      </c>
      <c r="D2" s="68"/>
      <c r="E2" s="68"/>
      <c r="F2" s="68"/>
      <c r="G2" s="68"/>
      <c r="H2" s="68"/>
      <c r="I2" s="68"/>
      <c r="J2" s="68"/>
      <c r="K2" s="68"/>
      <c r="L2" s="69" t="s">
        <v>5</v>
      </c>
      <c r="M2" s="70"/>
      <c r="N2" s="5"/>
      <c r="O2" s="5"/>
      <c r="P2" s="6"/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s="9" customFormat="1" ht="24" customHeight="1">
      <c r="A3" s="7" t="s">
        <v>6</v>
      </c>
      <c r="B3" s="7" t="s">
        <v>7</v>
      </c>
      <c r="C3" s="7" t="s">
        <v>8</v>
      </c>
      <c r="D3" s="7" t="s">
        <v>9</v>
      </c>
      <c r="E3" s="7"/>
      <c r="F3" s="7"/>
      <c r="G3" s="7"/>
      <c r="H3" s="7"/>
      <c r="I3" s="7"/>
      <c r="J3" s="7"/>
      <c r="K3" s="7"/>
      <c r="L3" s="7"/>
      <c r="M3" s="7"/>
      <c r="N3" s="3"/>
      <c r="O3" s="3"/>
      <c r="P3" s="8" t="str">
        <f>'รายละเอียด 1.1.3'!B74</f>
        <v>ดึงข้อมูล 7 มิถุนายน 2567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50.1" customHeight="1">
      <c r="A4" s="71" t="s">
        <v>10</v>
      </c>
      <c r="B4" s="72" t="s">
        <v>11</v>
      </c>
      <c r="C4" s="73"/>
      <c r="D4" s="72" t="s">
        <v>12</v>
      </c>
      <c r="E4" s="72" t="s">
        <v>13</v>
      </c>
      <c r="F4" s="72" t="s">
        <v>14</v>
      </c>
      <c r="G4" s="73"/>
      <c r="H4" s="73"/>
      <c r="I4" s="72" t="s">
        <v>15</v>
      </c>
      <c r="J4" s="79" t="s">
        <v>16</v>
      </c>
      <c r="K4" s="72" t="s">
        <v>17</v>
      </c>
      <c r="L4" s="72" t="s">
        <v>18</v>
      </c>
      <c r="M4" s="72" t="s">
        <v>19</v>
      </c>
      <c r="N4" s="80" t="s">
        <v>20</v>
      </c>
      <c r="O4" s="80" t="s">
        <v>21</v>
      </c>
      <c r="P4" s="76" t="s">
        <v>22</v>
      </c>
      <c r="Q4" s="76" t="s">
        <v>23</v>
      </c>
      <c r="R4" s="10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65.25" customHeight="1">
      <c r="A5" s="71"/>
      <c r="B5" s="73"/>
      <c r="C5" s="73"/>
      <c r="D5" s="73"/>
      <c r="E5" s="72"/>
      <c r="F5" s="11" t="s">
        <v>24</v>
      </c>
      <c r="G5" s="11" t="s">
        <v>25</v>
      </c>
      <c r="H5" s="11" t="s">
        <v>26</v>
      </c>
      <c r="I5" s="73"/>
      <c r="J5" s="73"/>
      <c r="K5" s="73"/>
      <c r="L5" s="73"/>
      <c r="M5" s="73"/>
      <c r="N5" s="81"/>
      <c r="O5" s="81"/>
      <c r="P5" s="76"/>
      <c r="Q5" s="76"/>
      <c r="R5" s="10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23.25" customHeight="1">
      <c r="A6" s="12">
        <v>1</v>
      </c>
      <c r="B6" s="77" t="s">
        <v>27</v>
      </c>
      <c r="C6" s="75"/>
      <c r="D6" s="13">
        <f>'รายละเอียด 1.1.3'!M5</f>
        <v>890</v>
      </c>
      <c r="E6" s="14">
        <v>97.3</v>
      </c>
      <c r="F6" s="15">
        <f>'รายละเอียด 1.1.3'!M62</f>
        <v>766</v>
      </c>
      <c r="G6" s="16">
        <f>H6-F6</f>
        <v>70</v>
      </c>
      <c r="H6" s="16">
        <f>'รายละเอียด 1.1.3'!M9</f>
        <v>836</v>
      </c>
      <c r="I6" s="17">
        <f>'รายละเอียด 1.1.3'!M17</f>
        <v>846</v>
      </c>
      <c r="J6" s="18">
        <f>IFERROR(IF(H6&gt;0,ROUND((H6/I6)*100,2),"N/A"),0)</f>
        <v>98.82</v>
      </c>
      <c r="K6" s="19">
        <f t="shared" ref="K6:K20" si="0">IF(J6=0,0,IF(J6="N/A",1,IF(J6&lt;=S$8,1,IF(J6=T$8,2,IF(J6&lt;T$8,(((J6-S$8)/W$6)+1),IF(J6=U$8,3,IF(J6&lt;U$8,(((J6-T$8)/W$6)+2),IF(J6=V$8,4,IF(J6&lt;V$8,(((J6-U$8)/W$6)+3),IF(J6&gt;=W$8,5,IF(J6&lt;W$8,(((J6-V$8)/W$6)+4),0)))))))))))</f>
        <v>5</v>
      </c>
      <c r="L6" s="20" t="str">
        <f t="shared" ref="L6:L20" si="1">IF(K6=5,"ü","û")</f>
        <v>ü</v>
      </c>
      <c r="M6" s="16">
        <f>'รายละเอียด 1.1.3'!M6</f>
        <v>890</v>
      </c>
      <c r="N6" s="16">
        <f>'รายละเอียด 1.1.3'!M61</f>
        <v>16</v>
      </c>
      <c r="O6" s="16">
        <f>'รายละเอียด 1.1.3'!M60</f>
        <v>381</v>
      </c>
      <c r="P6" s="21"/>
      <c r="Q6" s="21"/>
      <c r="R6" s="22"/>
      <c r="S6" s="3" t="s">
        <v>28</v>
      </c>
      <c r="T6" s="3"/>
      <c r="U6" s="3"/>
      <c r="V6" s="3"/>
      <c r="W6" s="23">
        <v>0.25</v>
      </c>
      <c r="X6" s="3"/>
      <c r="Y6" s="24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23.25" customHeight="1">
      <c r="A7" s="12">
        <v>2</v>
      </c>
      <c r="B7" s="78" t="s">
        <v>29</v>
      </c>
      <c r="C7" s="75"/>
      <c r="D7" s="13">
        <f>'รายละเอียด 1.1.3'!AP5</f>
        <v>577</v>
      </c>
      <c r="E7" s="14">
        <v>97.3</v>
      </c>
      <c r="F7" s="15">
        <f>'รายละเอียด 1.1.3'!AP62</f>
        <v>339</v>
      </c>
      <c r="G7" s="16">
        <f t="shared" ref="G7:G19" si="2">H7-F7</f>
        <v>49</v>
      </c>
      <c r="H7" s="16">
        <f>'รายละเอียด 1.1.3'!AP9</f>
        <v>388</v>
      </c>
      <c r="I7" s="17">
        <f>'รายละเอียด 1.1.3'!AP17</f>
        <v>396</v>
      </c>
      <c r="J7" s="18">
        <f t="shared" ref="J7:J19" si="3">IFERROR(IF(H7&gt;0,ROUND((H7/I7)*100,2),"N/A"),0)</f>
        <v>97.98</v>
      </c>
      <c r="K7" s="19">
        <f t="shared" si="0"/>
        <v>5</v>
      </c>
      <c r="L7" s="20" t="str">
        <f t="shared" si="1"/>
        <v>ü</v>
      </c>
      <c r="M7" s="16">
        <f>'รายละเอียด 1.1.3'!AP6</f>
        <v>434</v>
      </c>
      <c r="N7" s="16">
        <f>'รายละเอียด 1.1.3'!AP61</f>
        <v>9</v>
      </c>
      <c r="O7" s="16">
        <f>'รายละเอียด 1.1.3'!AP60</f>
        <v>200</v>
      </c>
      <c r="P7" s="21"/>
      <c r="Q7" s="21"/>
      <c r="R7" s="22"/>
      <c r="S7" s="25" t="s">
        <v>30</v>
      </c>
      <c r="T7" s="25" t="s">
        <v>31</v>
      </c>
      <c r="U7" s="25" t="s">
        <v>32</v>
      </c>
      <c r="V7" s="25" t="s">
        <v>33</v>
      </c>
      <c r="W7" s="25" t="s">
        <v>34</v>
      </c>
      <c r="X7" s="3"/>
      <c r="Y7" s="26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23.25" customHeight="1">
      <c r="A8" s="12">
        <v>3</v>
      </c>
      <c r="B8" s="78" t="s">
        <v>35</v>
      </c>
      <c r="C8" s="75"/>
      <c r="D8" s="13">
        <f>'รายละเอียด 1.1.3'!BS5</f>
        <v>437</v>
      </c>
      <c r="E8" s="14">
        <v>97.3</v>
      </c>
      <c r="F8" s="15">
        <f>'รายละเอียด 1.1.3'!BS62</f>
        <v>392</v>
      </c>
      <c r="G8" s="16">
        <f t="shared" si="2"/>
        <v>13</v>
      </c>
      <c r="H8" s="16">
        <f>'รายละเอียด 1.1.3'!BS9</f>
        <v>405</v>
      </c>
      <c r="I8" s="17">
        <f>'รายละเอียด 1.1.3'!BS17</f>
        <v>416</v>
      </c>
      <c r="J8" s="18">
        <f t="shared" si="3"/>
        <v>97.36</v>
      </c>
      <c r="K8" s="19">
        <f t="shared" si="0"/>
        <v>5</v>
      </c>
      <c r="L8" s="20" t="str">
        <f t="shared" si="1"/>
        <v>ü</v>
      </c>
      <c r="M8" s="16">
        <f>'รายละเอียด 1.1.3'!BS6</f>
        <v>426</v>
      </c>
      <c r="N8" s="17">
        <f>'รายละเอียด 1.1.3'!BS61</f>
        <v>5</v>
      </c>
      <c r="O8" s="17">
        <f>'รายละเอียด 1.1.3'!BS60</f>
        <v>11</v>
      </c>
      <c r="P8" s="21"/>
      <c r="Q8" s="21"/>
      <c r="R8" s="22"/>
      <c r="S8" s="27">
        <f t="shared" ref="S8:U9" si="4">T8-0.25</f>
        <v>96.3</v>
      </c>
      <c r="T8" s="27">
        <f t="shared" si="4"/>
        <v>96.55</v>
      </c>
      <c r="U8" s="27">
        <f t="shared" si="4"/>
        <v>96.8</v>
      </c>
      <c r="V8" s="27">
        <v>97.05</v>
      </c>
      <c r="W8" s="27">
        <v>97.3</v>
      </c>
      <c r="X8" s="3"/>
      <c r="Y8" s="26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23.25" customHeight="1">
      <c r="A9" s="12">
        <v>4</v>
      </c>
      <c r="B9" s="74" t="s">
        <v>36</v>
      </c>
      <c r="C9" s="75"/>
      <c r="D9" s="28">
        <f>'รายละเอียด 1.1.3'!BG5</f>
        <v>937</v>
      </c>
      <c r="E9" s="14">
        <v>97.3</v>
      </c>
      <c r="F9" s="15">
        <f>'รายละเอียด 1.1.3'!BG62</f>
        <v>198</v>
      </c>
      <c r="G9" s="16">
        <f t="shared" si="2"/>
        <v>634</v>
      </c>
      <c r="H9" s="16">
        <f>'รายละเอียด 1.1.3'!BG9</f>
        <v>832</v>
      </c>
      <c r="I9" s="17">
        <f>'รายละเอียด 1.1.3'!BG17</f>
        <v>849</v>
      </c>
      <c r="J9" s="18">
        <f t="shared" si="3"/>
        <v>98</v>
      </c>
      <c r="K9" s="19">
        <f t="shared" si="0"/>
        <v>5</v>
      </c>
      <c r="L9" s="20" t="str">
        <f t="shared" si="1"/>
        <v>ü</v>
      </c>
      <c r="M9" s="16">
        <f>'รายละเอียด 1.1.3'!BG6</f>
        <v>905</v>
      </c>
      <c r="N9" s="17">
        <f>'รายละเอียด 1.1.3'!BG61</f>
        <v>16</v>
      </c>
      <c r="O9" s="17">
        <f>'รายละเอียด 1.1.3'!BG60</f>
        <v>29</v>
      </c>
      <c r="P9" s="21"/>
      <c r="Q9" s="21"/>
      <c r="R9" s="22"/>
      <c r="S9" s="23">
        <f t="shared" si="4"/>
        <v>96.3</v>
      </c>
      <c r="T9" s="23">
        <f t="shared" si="4"/>
        <v>96.55</v>
      </c>
      <c r="U9" s="23">
        <f t="shared" si="4"/>
        <v>96.8</v>
      </c>
      <c r="V9" s="23">
        <f>W8-0.25</f>
        <v>97.05</v>
      </c>
      <c r="W9" s="29"/>
      <c r="X9" s="3"/>
      <c r="Y9" s="26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23.25" customHeight="1">
      <c r="A10" s="12">
        <v>5</v>
      </c>
      <c r="B10" s="74" t="s">
        <v>37</v>
      </c>
      <c r="C10" s="75"/>
      <c r="D10" s="28">
        <f>'รายละเอียด 1.1.3'!CO5</f>
        <v>310</v>
      </c>
      <c r="E10" s="14">
        <v>97.3</v>
      </c>
      <c r="F10" s="15">
        <f>'รายละเอียด 1.1.3'!CO62</f>
        <v>143</v>
      </c>
      <c r="G10" s="16">
        <f t="shared" si="2"/>
        <v>60</v>
      </c>
      <c r="H10" s="16">
        <f>'รายละเอียด 1.1.3'!CO9</f>
        <v>203</v>
      </c>
      <c r="I10" s="17">
        <f>'รายละเอียด 1.1.3'!CO17</f>
        <v>218</v>
      </c>
      <c r="J10" s="18">
        <f t="shared" si="3"/>
        <v>93.12</v>
      </c>
      <c r="K10" s="19">
        <f t="shared" si="0"/>
        <v>1</v>
      </c>
      <c r="L10" s="20" t="str">
        <f t="shared" si="1"/>
        <v>û</v>
      </c>
      <c r="M10" s="16">
        <f>'รายละเอียด 1.1.3'!CO6</f>
        <v>243</v>
      </c>
      <c r="N10" s="17">
        <f>'รายละเอียด 1.1.3'!CO61</f>
        <v>5</v>
      </c>
      <c r="O10" s="17">
        <f>'รายละเอียด 1.1.3'!CO60</f>
        <v>30</v>
      </c>
      <c r="P10" s="21"/>
      <c r="Q10" s="21"/>
      <c r="R10" s="22"/>
      <c r="S10" s="3"/>
      <c r="T10" s="3"/>
      <c r="U10" s="3"/>
      <c r="V10" s="3"/>
      <c r="W10" s="3"/>
      <c r="X10" s="3"/>
      <c r="Y10" s="26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23.25" customHeight="1">
      <c r="A11" s="12">
        <v>6</v>
      </c>
      <c r="B11" s="74" t="s">
        <v>38</v>
      </c>
      <c r="C11" s="75"/>
      <c r="D11" s="28">
        <f>'รายละเอียด 1.1.3'!CZ5</f>
        <v>289</v>
      </c>
      <c r="E11" s="14">
        <v>97.3</v>
      </c>
      <c r="F11" s="15">
        <f>'รายละเอียด 1.1.3'!CZ62</f>
        <v>139</v>
      </c>
      <c r="G11" s="16">
        <f t="shared" si="2"/>
        <v>113</v>
      </c>
      <c r="H11" s="16">
        <f>'รายละเอียด 1.1.3'!CZ9</f>
        <v>252</v>
      </c>
      <c r="I11" s="17">
        <f>'รายละเอียด 1.1.3'!CZ17</f>
        <v>258</v>
      </c>
      <c r="J11" s="18">
        <f t="shared" si="3"/>
        <v>97.67</v>
      </c>
      <c r="K11" s="19">
        <f t="shared" si="0"/>
        <v>5</v>
      </c>
      <c r="L11" s="20" t="str">
        <f t="shared" si="1"/>
        <v>ü</v>
      </c>
      <c r="M11" s="16">
        <f>'รายละเอียด 1.1.3'!CZ6</f>
        <v>264</v>
      </c>
      <c r="N11" s="17">
        <f>'รายละเอียด 1.1.3'!CZ61</f>
        <v>8</v>
      </c>
      <c r="O11" s="17">
        <f>'รายละเอียด 1.1.3'!CZ60</f>
        <v>184</v>
      </c>
      <c r="P11" s="21"/>
      <c r="Q11" s="21"/>
      <c r="R11" s="22"/>
      <c r="S11" s="3"/>
      <c r="T11" s="3"/>
      <c r="U11" s="3"/>
      <c r="V11" s="3"/>
      <c r="W11" s="3"/>
      <c r="X11" s="3"/>
      <c r="Y11" s="26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23.25" customHeight="1">
      <c r="A12" s="12">
        <v>7</v>
      </c>
      <c r="B12" s="74" t="s">
        <v>39</v>
      </c>
      <c r="C12" s="75"/>
      <c r="D12" s="28">
        <f>'รายละเอียด 1.1.3'!EC5</f>
        <v>379</v>
      </c>
      <c r="E12" s="14">
        <v>97.3</v>
      </c>
      <c r="F12" s="15">
        <f>'รายละเอียด 1.1.3'!EC62</f>
        <v>267</v>
      </c>
      <c r="G12" s="16">
        <f t="shared" si="2"/>
        <v>15</v>
      </c>
      <c r="H12" s="16">
        <f>'รายละเอียด 1.1.3'!EC9</f>
        <v>282</v>
      </c>
      <c r="I12" s="17">
        <f>'รายละเอียด 1.1.3'!EC17</f>
        <v>288</v>
      </c>
      <c r="J12" s="18">
        <f t="shared" si="3"/>
        <v>97.92</v>
      </c>
      <c r="K12" s="19">
        <f t="shared" si="0"/>
        <v>5</v>
      </c>
      <c r="L12" s="20" t="str">
        <f t="shared" si="1"/>
        <v>ü</v>
      </c>
      <c r="M12" s="16">
        <f>'รายละเอียด 1.1.3'!EC6</f>
        <v>340</v>
      </c>
      <c r="N12" s="17">
        <f>'รายละเอียด 1.1.3'!EC61</f>
        <v>37</v>
      </c>
      <c r="O12" s="17">
        <f>'รายละเอียด 1.1.3'!EC60</f>
        <v>134</v>
      </c>
      <c r="P12" s="21"/>
      <c r="Q12" s="21"/>
      <c r="R12" s="22"/>
      <c r="S12" s="3"/>
      <c r="T12" s="3"/>
      <c r="U12" s="3"/>
      <c r="V12" s="3"/>
      <c r="W12" s="3"/>
      <c r="X12" s="3"/>
      <c r="Y12" s="26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23.25" customHeight="1">
      <c r="A13" s="12">
        <v>8</v>
      </c>
      <c r="B13" s="74" t="s">
        <v>40</v>
      </c>
      <c r="C13" s="75"/>
      <c r="D13" s="28">
        <f>'รายละเอียด 1.1.3'!FD5</f>
        <v>117</v>
      </c>
      <c r="E13" s="14">
        <v>97.3</v>
      </c>
      <c r="F13" s="15">
        <f>'รายละเอียด 1.1.3'!FD62</f>
        <v>82</v>
      </c>
      <c r="G13" s="16">
        <f t="shared" si="2"/>
        <v>13</v>
      </c>
      <c r="H13" s="16">
        <f>'รายละเอียด 1.1.3'!FD9</f>
        <v>95</v>
      </c>
      <c r="I13" s="17">
        <f>'รายละเอียด 1.1.3'!FD17</f>
        <v>96</v>
      </c>
      <c r="J13" s="18">
        <f t="shared" si="3"/>
        <v>98.96</v>
      </c>
      <c r="K13" s="19">
        <f t="shared" si="0"/>
        <v>5</v>
      </c>
      <c r="L13" s="20" t="str">
        <f t="shared" si="1"/>
        <v>ü</v>
      </c>
      <c r="M13" s="16">
        <f>'รายละเอียด 1.1.3'!FD6</f>
        <v>96</v>
      </c>
      <c r="N13" s="17">
        <f>'รายละเอียด 1.1.3'!FD61</f>
        <v>0</v>
      </c>
      <c r="O13" s="17">
        <f>'รายละเอียด 1.1.3'!FD60</f>
        <v>2</v>
      </c>
      <c r="P13" s="21"/>
      <c r="Q13" s="21"/>
      <c r="R13" s="22"/>
      <c r="S13" s="3"/>
      <c r="T13" s="3"/>
      <c r="U13" s="3"/>
      <c r="V13" s="3"/>
      <c r="W13" s="3"/>
      <c r="X13" s="3"/>
      <c r="Y13" s="26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3.25" customHeight="1">
      <c r="A14" s="12">
        <v>9</v>
      </c>
      <c r="B14" s="74" t="s">
        <v>41</v>
      </c>
      <c r="C14" s="75"/>
      <c r="D14" s="28">
        <f>'รายละเอียด 1.1.3'!HB5</f>
        <v>199</v>
      </c>
      <c r="E14" s="14">
        <v>97.3</v>
      </c>
      <c r="F14" s="15">
        <f>'รายละเอียด 1.1.3'!HB62</f>
        <v>67</v>
      </c>
      <c r="G14" s="16">
        <f t="shared" si="2"/>
        <v>90</v>
      </c>
      <c r="H14" s="16">
        <f>'รายละเอียด 1.1.3'!HB9</f>
        <v>157</v>
      </c>
      <c r="I14" s="17">
        <f>'รายละเอียด 1.1.3'!HB17</f>
        <v>161</v>
      </c>
      <c r="J14" s="18">
        <f t="shared" si="3"/>
        <v>97.52</v>
      </c>
      <c r="K14" s="19">
        <f t="shared" si="0"/>
        <v>5</v>
      </c>
      <c r="L14" s="20" t="str">
        <f t="shared" si="1"/>
        <v>ü</v>
      </c>
      <c r="M14" s="16">
        <f>'รายละเอียด 1.1.3'!HB6</f>
        <v>174</v>
      </c>
      <c r="N14" s="17">
        <f>'รายละเอียด 1.1.3'!HB61</f>
        <v>4</v>
      </c>
      <c r="O14" s="17">
        <f>'รายละเอียด 1.1.3'!HB60</f>
        <v>19</v>
      </c>
      <c r="P14" s="21"/>
      <c r="Q14" s="21"/>
      <c r="R14" s="22"/>
      <c r="S14" s="3"/>
      <c r="T14" s="3"/>
      <c r="U14" s="3"/>
      <c r="V14" s="3"/>
      <c r="W14" s="3"/>
      <c r="X14" s="3"/>
      <c r="Y14" s="26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23.25" customHeight="1">
      <c r="A15" s="12">
        <v>10</v>
      </c>
      <c r="B15" s="74" t="s">
        <v>42</v>
      </c>
      <c r="C15" s="75"/>
      <c r="D15" s="28">
        <f>'รายละเอียด 1.1.3'!DQ5</f>
        <v>718</v>
      </c>
      <c r="E15" s="14">
        <v>97.3</v>
      </c>
      <c r="F15" s="15">
        <f>'รายละเอียด 1.1.3'!DQ62</f>
        <v>402</v>
      </c>
      <c r="G15" s="16">
        <f t="shared" si="2"/>
        <v>122</v>
      </c>
      <c r="H15" s="16">
        <f>'รายละเอียด 1.1.3'!DQ9</f>
        <v>524</v>
      </c>
      <c r="I15" s="17">
        <f>'รายละเอียด 1.1.3'!DQ17</f>
        <v>552</v>
      </c>
      <c r="J15" s="18">
        <f t="shared" si="3"/>
        <v>94.93</v>
      </c>
      <c r="K15" s="19">
        <f t="shared" si="0"/>
        <v>1</v>
      </c>
      <c r="L15" s="20" t="str">
        <f t="shared" si="1"/>
        <v>û</v>
      </c>
      <c r="M15" s="16">
        <f>'รายละเอียด 1.1.3'!DQ6</f>
        <v>606</v>
      </c>
      <c r="N15" s="17">
        <f>'รายละเอียด 1.1.3'!DQ61</f>
        <v>16</v>
      </c>
      <c r="O15" s="17">
        <f>'รายละเอียด 1.1.3'!DQ60</f>
        <v>43</v>
      </c>
      <c r="P15" s="21"/>
      <c r="Q15" s="21"/>
      <c r="R15" s="22"/>
      <c r="S15" s="3"/>
      <c r="T15" s="3"/>
      <c r="U15" s="3"/>
      <c r="V15" s="3"/>
      <c r="W15" s="3"/>
      <c r="X15" s="3"/>
      <c r="Y15" s="26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3.25" customHeight="1">
      <c r="A16" s="12">
        <v>11</v>
      </c>
      <c r="B16" s="74" t="s">
        <v>43</v>
      </c>
      <c r="C16" s="75"/>
      <c r="D16" s="28">
        <f>'รายละเอียด 1.1.3'!EE5</f>
        <v>50</v>
      </c>
      <c r="E16" s="14">
        <v>97.3</v>
      </c>
      <c r="F16" s="15">
        <f>'รายละเอียด 1.1.3'!EE62</f>
        <v>34</v>
      </c>
      <c r="G16" s="16">
        <f t="shared" si="2"/>
        <v>9</v>
      </c>
      <c r="H16" s="16">
        <f>'รายละเอียด 1.1.3'!EE9</f>
        <v>43</v>
      </c>
      <c r="I16" s="17">
        <f>'รายละเอียด 1.1.3'!EE17</f>
        <v>46</v>
      </c>
      <c r="J16" s="18">
        <f t="shared" si="3"/>
        <v>93.48</v>
      </c>
      <c r="K16" s="19">
        <f t="shared" si="0"/>
        <v>1</v>
      </c>
      <c r="L16" s="20" t="str">
        <f t="shared" si="1"/>
        <v>û</v>
      </c>
      <c r="M16" s="16">
        <f>'รายละเอียด 1.1.3'!EE6</f>
        <v>46</v>
      </c>
      <c r="N16" s="17">
        <f>'รายละเอียด 1.1.3'!EE61</f>
        <v>1</v>
      </c>
      <c r="O16" s="17">
        <f>'รายละเอียด 1.1.3'!EE60</f>
        <v>1</v>
      </c>
      <c r="P16" s="21"/>
      <c r="Q16" s="21"/>
      <c r="R16" s="22"/>
      <c r="S16" s="3"/>
      <c r="T16" s="3"/>
      <c r="U16" s="3"/>
      <c r="V16" s="3"/>
      <c r="W16" s="3"/>
      <c r="X16" s="3"/>
      <c r="Y16" s="26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23.25" customHeight="1">
      <c r="A17" s="12">
        <v>12</v>
      </c>
      <c r="B17" s="74" t="s">
        <v>44</v>
      </c>
      <c r="C17" s="75"/>
      <c r="D17" s="28">
        <f>'รายละเอียด 1.1.3'!GQ5</f>
        <v>1276</v>
      </c>
      <c r="E17" s="14">
        <v>97.3</v>
      </c>
      <c r="F17" s="15">
        <f>'รายละเอียด 1.1.3'!GQ62</f>
        <v>481</v>
      </c>
      <c r="G17" s="16">
        <f t="shared" si="2"/>
        <v>6</v>
      </c>
      <c r="H17" s="16">
        <f>'รายละเอียด 1.1.3'!GQ9</f>
        <v>487</v>
      </c>
      <c r="I17" s="17">
        <f>'รายละเอียด 1.1.3'!GQ17</f>
        <v>504</v>
      </c>
      <c r="J17" s="30">
        <f t="shared" si="3"/>
        <v>96.63</v>
      </c>
      <c r="K17" s="19">
        <f t="shared" si="0"/>
        <v>2.3199999999999932</v>
      </c>
      <c r="L17" s="20" t="str">
        <f t="shared" si="1"/>
        <v>û</v>
      </c>
      <c r="M17" s="16">
        <f>'รายละเอียด 1.1.3'!GQ6</f>
        <v>1042</v>
      </c>
      <c r="N17" s="17">
        <f>'รายละเอียด 1.1.3'!GQ61</f>
        <v>4</v>
      </c>
      <c r="O17" s="17">
        <f>'รายละเอียด 1.1.3'!GQ60</f>
        <v>12</v>
      </c>
      <c r="P17" s="21"/>
      <c r="Q17" s="21"/>
      <c r="R17" s="22"/>
      <c r="S17" s="3"/>
      <c r="T17" s="3"/>
      <c r="U17" s="3"/>
      <c r="V17" s="3"/>
      <c r="W17" s="3"/>
      <c r="X17" s="3"/>
      <c r="Y17" s="26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3.25" customHeight="1">
      <c r="A18" s="12">
        <v>13</v>
      </c>
      <c r="B18" s="74" t="s">
        <v>45</v>
      </c>
      <c r="C18" s="75"/>
      <c r="D18" s="28">
        <f>'รายละเอียด 1.1.3'!FB5</f>
        <v>686</v>
      </c>
      <c r="E18" s="14">
        <v>97.3</v>
      </c>
      <c r="F18" s="15">
        <f>'รายละเอียด 1.1.3'!FB62</f>
        <v>329</v>
      </c>
      <c r="G18" s="16">
        <f t="shared" si="2"/>
        <v>110</v>
      </c>
      <c r="H18" s="16">
        <f>'รายละเอียด 1.1.3'!FB9</f>
        <v>439</v>
      </c>
      <c r="I18" s="17">
        <f>'รายละเอียด 1.1.3'!FB17</f>
        <v>560</v>
      </c>
      <c r="J18" s="18">
        <f t="shared" si="3"/>
        <v>78.39</v>
      </c>
      <c r="K18" s="19">
        <f t="shared" si="0"/>
        <v>1</v>
      </c>
      <c r="L18" s="20" t="str">
        <f t="shared" si="1"/>
        <v>û</v>
      </c>
      <c r="M18" s="16">
        <f>'รายละเอียด 1.1.3'!FB6</f>
        <v>580</v>
      </c>
      <c r="N18" s="17">
        <f>'รายละเอียด 1.1.3'!FB61</f>
        <v>231</v>
      </c>
      <c r="O18" s="17">
        <f>'รายละเอียด 1.1.3'!FB60</f>
        <v>27</v>
      </c>
      <c r="P18" s="21"/>
      <c r="Q18" s="21"/>
      <c r="R18" s="22"/>
      <c r="S18" s="3"/>
      <c r="T18" s="3"/>
      <c r="U18" s="3"/>
      <c r="V18" s="3"/>
      <c r="W18" s="3"/>
      <c r="X18" s="3"/>
      <c r="Y18" s="26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23.25" customHeight="1">
      <c r="A19" s="12">
        <v>14</v>
      </c>
      <c r="B19" s="74" t="s">
        <v>46</v>
      </c>
      <c r="C19" s="75"/>
      <c r="D19" s="28">
        <f>'รายละเอียด 1.1.3'!GA5</f>
        <v>611</v>
      </c>
      <c r="E19" s="14">
        <v>97.3</v>
      </c>
      <c r="F19" s="15">
        <f>'รายละเอียด 1.1.3'!GA62</f>
        <v>136</v>
      </c>
      <c r="G19" s="16">
        <f t="shared" si="2"/>
        <v>376</v>
      </c>
      <c r="H19" s="16">
        <f>'รายละเอียด 1.1.3'!GA9</f>
        <v>512</v>
      </c>
      <c r="I19" s="17">
        <f>'รายละเอียด 1.1.3'!GA17</f>
        <v>548</v>
      </c>
      <c r="J19" s="18">
        <f t="shared" si="3"/>
        <v>93.43</v>
      </c>
      <c r="K19" s="19">
        <f t="shared" si="0"/>
        <v>1</v>
      </c>
      <c r="L19" s="20" t="str">
        <f t="shared" si="1"/>
        <v>û</v>
      </c>
      <c r="M19" s="16">
        <f>'รายละเอียด 1.1.3'!GA6</f>
        <v>564</v>
      </c>
      <c r="N19" s="16">
        <f>'รายละเอียด 1.1.3'!GA61</f>
        <v>9</v>
      </c>
      <c r="O19" s="16">
        <f>'รายละเอียด 1.1.3'!GA60</f>
        <v>107</v>
      </c>
      <c r="P19" s="21"/>
      <c r="Q19" s="21"/>
      <c r="R19" s="22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4" customHeight="1">
      <c r="A20" s="82" t="s">
        <v>47</v>
      </c>
      <c r="B20" s="82"/>
      <c r="C20" s="82"/>
      <c r="D20" s="31">
        <f>SUM(D6:D19)</f>
        <v>7476</v>
      </c>
      <c r="E20" s="32">
        <v>97.3</v>
      </c>
      <c r="F20" s="33">
        <f>SUM(F6:F19)</f>
        <v>3775</v>
      </c>
      <c r="G20" s="31">
        <f>SUM(G6:G19)</f>
        <v>1680</v>
      </c>
      <c r="H20" s="31">
        <f>SUM(H6:H19)</f>
        <v>5455</v>
      </c>
      <c r="I20" s="31">
        <f>SUM(I6:I19)</f>
        <v>5738</v>
      </c>
      <c r="J20" s="34">
        <f>IFERROR(IF(H20&gt;0,ROUND((H20/I20)*100,2),"N/A"),0)</f>
        <v>95.07</v>
      </c>
      <c r="K20" s="35">
        <f t="shared" si="0"/>
        <v>1</v>
      </c>
      <c r="L20" s="36" t="str">
        <f t="shared" si="1"/>
        <v>û</v>
      </c>
      <c r="M20" s="37">
        <f>SUM(M6:M19)</f>
        <v>6610</v>
      </c>
      <c r="N20" s="38">
        <f>SUM(N6:N19)</f>
        <v>361</v>
      </c>
      <c r="O20" s="38">
        <f>SUM(O6:O19)</f>
        <v>1180</v>
      </c>
      <c r="P20" s="39"/>
      <c r="Q20" s="39"/>
      <c r="R20" s="4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24" customHeight="1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4" customHeight="1">
      <c r="A22" s="88" t="s">
        <v>48</v>
      </c>
      <c r="B22" s="88"/>
      <c r="C22" s="88"/>
      <c r="D22" s="85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24" customHeight="1">
      <c r="A23" s="88" t="s">
        <v>49</v>
      </c>
      <c r="B23" s="88"/>
      <c r="C23" s="88"/>
      <c r="D23" s="85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4" customHeight="1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28.5" customHeight="1">
      <c r="A25" s="89" t="s">
        <v>50</v>
      </c>
      <c r="B25" s="89"/>
      <c r="C25" s="91" t="s">
        <v>51</v>
      </c>
      <c r="D25" s="91"/>
      <c r="E25" s="91"/>
      <c r="F25" s="91"/>
      <c r="G25" s="91"/>
      <c r="H25" s="91"/>
      <c r="I25" s="91"/>
      <c r="J25" s="91"/>
      <c r="K25" s="41" t="s">
        <v>2</v>
      </c>
      <c r="L25" s="41" t="s">
        <v>52</v>
      </c>
      <c r="M25" s="41" t="s">
        <v>18</v>
      </c>
      <c r="N25" s="42"/>
      <c r="O25" s="42"/>
      <c r="P25" s="43"/>
      <c r="Q25" s="43"/>
      <c r="R25" s="4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8.5" customHeight="1">
      <c r="A26" s="90"/>
      <c r="B26" s="90"/>
      <c r="C26" s="92"/>
      <c r="D26" s="92"/>
      <c r="E26" s="92"/>
      <c r="F26" s="92"/>
      <c r="G26" s="92"/>
      <c r="H26" s="92"/>
      <c r="I26" s="92"/>
      <c r="J26" s="92"/>
      <c r="K26" s="45"/>
      <c r="L26" s="45"/>
      <c r="M26" s="4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24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6.25" customHeight="1">
      <c r="A28" s="93" t="s">
        <v>10</v>
      </c>
      <c r="B28" s="94" t="s">
        <v>11</v>
      </c>
      <c r="C28" s="95"/>
      <c r="D28" s="98" t="s">
        <v>12</v>
      </c>
      <c r="E28" s="100" t="s">
        <v>53</v>
      </c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2"/>
      <c r="T28" s="98" t="s">
        <v>16</v>
      </c>
      <c r="V28" s="46"/>
      <c r="W28" s="9"/>
      <c r="X28" s="9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20" customHeight="1">
      <c r="A29" s="93"/>
      <c r="B29" s="96"/>
      <c r="C29" s="97"/>
      <c r="D29" s="99"/>
      <c r="E29" s="47" t="s">
        <v>54</v>
      </c>
      <c r="F29" s="47" t="s">
        <v>55</v>
      </c>
      <c r="G29" s="47" t="s">
        <v>56</v>
      </c>
      <c r="H29" s="47" t="s">
        <v>57</v>
      </c>
      <c r="I29" s="47" t="s">
        <v>58</v>
      </c>
      <c r="J29" s="47" t="s">
        <v>59</v>
      </c>
      <c r="K29" s="47" t="s">
        <v>60</v>
      </c>
      <c r="L29" s="47" t="s">
        <v>61</v>
      </c>
      <c r="M29" s="47" t="s">
        <v>62</v>
      </c>
      <c r="N29" s="47"/>
      <c r="O29" s="47"/>
      <c r="P29" s="47" t="s">
        <v>63</v>
      </c>
      <c r="Q29" s="47" t="s">
        <v>64</v>
      </c>
      <c r="R29" s="47" t="s">
        <v>65</v>
      </c>
      <c r="S29" s="47" t="s">
        <v>66</v>
      </c>
      <c r="T29" s="103"/>
      <c r="U29" s="48"/>
      <c r="V29" s="46"/>
      <c r="W29" s="9"/>
      <c r="X29" s="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23.25" customHeight="1">
      <c r="A30" s="49">
        <v>1</v>
      </c>
      <c r="B30" s="104" t="s">
        <v>27</v>
      </c>
      <c r="C30" s="84"/>
      <c r="D30" s="50">
        <f>'[1]รวมปีการศึกษา 2566'!D5</f>
        <v>890</v>
      </c>
      <c r="E30" s="51">
        <f>'รายละเอียด 1.1.3'!M43</f>
        <v>2</v>
      </c>
      <c r="F30" s="51">
        <f>'รายละเอียด 1.1.3'!M44</f>
        <v>4</v>
      </c>
      <c r="G30" s="51">
        <f>'รายละเอียด 1.1.3'!M45</f>
        <v>1</v>
      </c>
      <c r="H30" s="51">
        <f>'รายละเอียด 1.1.3'!M46</f>
        <v>6</v>
      </c>
      <c r="I30" s="51">
        <f>'รายละเอียด 1.1.3'!M47</f>
        <v>8</v>
      </c>
      <c r="J30" s="51">
        <f>'รายละเอียด 1.1.3'!M48</f>
        <v>0</v>
      </c>
      <c r="K30" s="51">
        <f>'รายละเอียด 1.1.3'!M49</f>
        <v>3</v>
      </c>
      <c r="L30" s="51">
        <f>'รายละเอียด 1.1.3'!M50</f>
        <v>2</v>
      </c>
      <c r="M30" s="51">
        <f>'รายละเอียด 1.1.3'!M51</f>
        <v>7</v>
      </c>
      <c r="N30" s="51"/>
      <c r="O30" s="51"/>
      <c r="P30" s="51">
        <f>'รายละเอียด 1.1.3'!M52</f>
        <v>1</v>
      </c>
      <c r="Q30" s="51">
        <f>'รายละเอียด 1.1.3'!M53</f>
        <v>0</v>
      </c>
      <c r="R30" s="51">
        <f>'รายละเอียด 1.1.3'!M54</f>
        <v>830</v>
      </c>
      <c r="S30" s="51">
        <f t="shared" ref="S30:S43" si="5">SUM(E30:R30)</f>
        <v>864</v>
      </c>
      <c r="T30" s="52">
        <f t="shared" ref="T30:T44" si="6">IFERROR(ROUND((S30/D30)*100,2),0)</f>
        <v>97.08</v>
      </c>
      <c r="U30" s="48"/>
      <c r="V30" s="53"/>
      <c r="W30" s="9"/>
      <c r="X30" s="9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23.25" customHeight="1">
      <c r="A31" s="49">
        <v>2</v>
      </c>
      <c r="B31" s="104" t="s">
        <v>29</v>
      </c>
      <c r="C31" s="84"/>
      <c r="D31" s="50">
        <f>'[1]รวมปีการศึกษา 2566'!E5</f>
        <v>577</v>
      </c>
      <c r="E31" s="51">
        <f>'รายละเอียด 1.1.3'!AP43</f>
        <v>0</v>
      </c>
      <c r="F31" s="51">
        <f>'รายละเอียด 1.1.3'!AP44</f>
        <v>5</v>
      </c>
      <c r="G31" s="51">
        <f>'รายละเอียด 1.1.3'!AP45</f>
        <v>28</v>
      </c>
      <c r="H31" s="51">
        <f>'รายละเอียด 1.1.3'!AP46</f>
        <v>25</v>
      </c>
      <c r="I31" s="51">
        <f>'รายละเอียด 1.1.3'!AP47</f>
        <v>112</v>
      </c>
      <c r="J31" s="51">
        <f>'รายละเอียด 1.1.3'!AP48</f>
        <v>0</v>
      </c>
      <c r="K31" s="51">
        <f>'รายละเอียด 1.1.3'!AP49</f>
        <v>1</v>
      </c>
      <c r="L31" s="51">
        <f>'รายละเอียด 1.1.3'!AP50</f>
        <v>15</v>
      </c>
      <c r="M31" s="51">
        <f>'รายละเอียด 1.1.3'!AP51</f>
        <v>131</v>
      </c>
      <c r="N31" s="51"/>
      <c r="O31" s="51"/>
      <c r="P31" s="51">
        <f>'รายละเอียด 1.1.3'!AP52</f>
        <v>74</v>
      </c>
      <c r="Q31" s="51">
        <f>'รายละเอียด 1.1.3'!AP53</f>
        <v>2</v>
      </c>
      <c r="R31" s="51">
        <f>'รายละเอียด 1.1.3'!AP54</f>
        <v>10</v>
      </c>
      <c r="S31" s="51">
        <f t="shared" si="5"/>
        <v>403</v>
      </c>
      <c r="T31" s="52">
        <f t="shared" si="6"/>
        <v>69.84</v>
      </c>
      <c r="U31" s="48"/>
      <c r="V31" s="53"/>
      <c r="W31" s="9"/>
      <c r="X31" s="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23.25" customHeight="1">
      <c r="A32" s="49">
        <v>3</v>
      </c>
      <c r="B32" s="104" t="s">
        <v>35</v>
      </c>
      <c r="C32" s="84"/>
      <c r="D32" s="50">
        <f>'[1]รวมปีการศึกษา 2566'!G5</f>
        <v>437</v>
      </c>
      <c r="E32" s="51">
        <f>'รายละเอียด 1.1.3'!BS43</f>
        <v>13</v>
      </c>
      <c r="F32" s="51">
        <f>'รายละเอียด 1.1.3'!BS44</f>
        <v>4</v>
      </c>
      <c r="G32" s="51">
        <f>'รายละเอียด 1.1.3'!BS45</f>
        <v>37</v>
      </c>
      <c r="H32" s="51">
        <f>'รายละเอียด 1.1.3'!BS46</f>
        <v>11</v>
      </c>
      <c r="I32" s="51">
        <f>'รายละเอียด 1.1.3'!BS47</f>
        <v>16</v>
      </c>
      <c r="J32" s="51">
        <f>'รายละเอียด 1.1.3'!BS48</f>
        <v>0</v>
      </c>
      <c r="K32" s="51">
        <f>'รายละเอียด 1.1.3'!BS49</f>
        <v>32</v>
      </c>
      <c r="L32" s="51">
        <f>'รายละเอียด 1.1.3'!BS50</f>
        <v>15</v>
      </c>
      <c r="M32" s="51">
        <f>'รายละเอียด 1.1.3'!BS51</f>
        <v>41</v>
      </c>
      <c r="N32" s="51"/>
      <c r="O32" s="51"/>
      <c r="P32" s="51">
        <f>'รายละเอียด 1.1.3'!BS52</f>
        <v>8</v>
      </c>
      <c r="Q32" s="51">
        <f>'รายละเอียด 1.1.3'!BS53</f>
        <v>0</v>
      </c>
      <c r="R32" s="51">
        <f>'รายละเอียด 1.1.3'!BS54</f>
        <v>131</v>
      </c>
      <c r="S32" s="51">
        <f t="shared" si="5"/>
        <v>308</v>
      </c>
      <c r="T32" s="52">
        <f t="shared" si="6"/>
        <v>70.48</v>
      </c>
      <c r="U32" s="48"/>
      <c r="V32" s="53"/>
      <c r="W32" s="9"/>
      <c r="X32" s="9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23.25" customHeight="1">
      <c r="A33" s="49">
        <v>4</v>
      </c>
      <c r="B33" s="83" t="s">
        <v>36</v>
      </c>
      <c r="C33" s="84"/>
      <c r="D33" s="54">
        <f>'[1]รวมปีการศึกษา 2566'!F5</f>
        <v>937</v>
      </c>
      <c r="E33" s="51">
        <f>'รายละเอียด 1.1.3'!BG43</f>
        <v>4</v>
      </c>
      <c r="F33" s="51">
        <f>'รายละเอียด 1.1.3'!BG44</f>
        <v>6</v>
      </c>
      <c r="G33" s="51">
        <f>'รายละเอียด 1.1.3'!BG45</f>
        <v>11</v>
      </c>
      <c r="H33" s="51">
        <f>'รายละเอียด 1.1.3'!BG46</f>
        <v>11</v>
      </c>
      <c r="I33" s="51">
        <f>'รายละเอียด 1.1.3'!BG47</f>
        <v>11</v>
      </c>
      <c r="J33" s="51">
        <f>'รายละเอียด 1.1.3'!BG48</f>
        <v>1</v>
      </c>
      <c r="K33" s="51">
        <f>'รายละเอียด 1.1.3'!BG49</f>
        <v>40</v>
      </c>
      <c r="L33" s="51">
        <f>'รายละเอียด 1.1.3'!BG50</f>
        <v>49</v>
      </c>
      <c r="M33" s="51">
        <f>'รายละเอียด 1.1.3'!BG51</f>
        <v>695</v>
      </c>
      <c r="N33" s="51"/>
      <c r="O33" s="51"/>
      <c r="P33" s="51">
        <f>'รายละเอียด 1.1.3'!BG52</f>
        <v>12</v>
      </c>
      <c r="Q33" s="51">
        <f>'รายละเอียด 1.1.3'!BG53</f>
        <v>1</v>
      </c>
      <c r="R33" s="51">
        <f>'รายละเอียด 1.1.3'!BG54</f>
        <v>36</v>
      </c>
      <c r="S33" s="51">
        <f t="shared" si="5"/>
        <v>877</v>
      </c>
      <c r="T33" s="52">
        <f t="shared" si="6"/>
        <v>93.6</v>
      </c>
      <c r="U33" s="48"/>
      <c r="V33" s="53"/>
      <c r="W33" s="9"/>
      <c r="X33" s="9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23.25" customHeight="1">
      <c r="A34" s="49">
        <v>5</v>
      </c>
      <c r="B34" s="83" t="s">
        <v>37</v>
      </c>
      <c r="C34" s="84"/>
      <c r="D34" s="54">
        <f>'[1]รวมปีการศึกษา 2566'!H5</f>
        <v>310</v>
      </c>
      <c r="E34" s="51">
        <f>'รายละเอียด 1.1.3'!CO43</f>
        <v>3</v>
      </c>
      <c r="F34" s="51">
        <f>'รายละเอียด 1.1.3'!CO44</f>
        <v>28</v>
      </c>
      <c r="G34" s="51">
        <f>'รายละเอียด 1.1.3'!CO45</f>
        <v>14</v>
      </c>
      <c r="H34" s="51">
        <f>'รายละเอียด 1.1.3'!CO46</f>
        <v>7</v>
      </c>
      <c r="I34" s="51">
        <f>'รายละเอียด 1.1.3'!CO47</f>
        <v>3</v>
      </c>
      <c r="J34" s="51">
        <f>'รายละเอียด 1.1.3'!CO48</f>
        <v>7</v>
      </c>
      <c r="K34" s="51">
        <f>'รายละเอียด 1.1.3'!CO49</f>
        <v>6</v>
      </c>
      <c r="L34" s="51">
        <f>'รายละเอียด 1.1.3'!CO50</f>
        <v>17</v>
      </c>
      <c r="M34" s="51">
        <f>'รายละเอียด 1.1.3'!CO51</f>
        <v>95</v>
      </c>
      <c r="N34" s="51"/>
      <c r="O34" s="51"/>
      <c r="P34" s="51">
        <f>'รายละเอียด 1.1.3'!CO52</f>
        <v>34</v>
      </c>
      <c r="Q34" s="51">
        <f>'รายละเอียด 1.1.3'!CO53</f>
        <v>0</v>
      </c>
      <c r="R34" s="51">
        <f>'รายละเอียด 1.1.3'!CO54</f>
        <v>1</v>
      </c>
      <c r="S34" s="51">
        <f t="shared" si="5"/>
        <v>215</v>
      </c>
      <c r="T34" s="52">
        <f t="shared" si="6"/>
        <v>69.349999999999994</v>
      </c>
      <c r="U34" s="48"/>
      <c r="V34" s="53"/>
      <c r="W34" s="9"/>
      <c r="X34" s="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23.25" customHeight="1">
      <c r="A35" s="49">
        <v>6</v>
      </c>
      <c r="B35" s="83" t="s">
        <v>38</v>
      </c>
      <c r="C35" s="84"/>
      <c r="D35" s="54">
        <f>'[1]รวมปีการศึกษา 2566'!I5</f>
        <v>289</v>
      </c>
      <c r="E35" s="51">
        <f>'รายละเอียด 1.1.3'!CZ43</f>
        <v>0</v>
      </c>
      <c r="F35" s="51">
        <f>'รายละเอียด 1.1.3'!CZ44</f>
        <v>0</v>
      </c>
      <c r="G35" s="51">
        <f>'รายละเอียด 1.1.3'!CZ45</f>
        <v>86</v>
      </c>
      <c r="H35" s="51">
        <f>'รายละเอียด 1.1.3'!CZ46</f>
        <v>2</v>
      </c>
      <c r="I35" s="51">
        <f>'รายละเอียด 1.1.3'!CZ47</f>
        <v>1</v>
      </c>
      <c r="J35" s="51">
        <f>'รายละเอียด 1.1.3'!CZ48</f>
        <v>0</v>
      </c>
      <c r="K35" s="51">
        <f>'รายละเอียด 1.1.3'!CZ49</f>
        <v>0</v>
      </c>
      <c r="L35" s="51">
        <f>'รายละเอียด 1.1.3'!CZ50</f>
        <v>0</v>
      </c>
      <c r="M35" s="51">
        <f>'รายละเอียด 1.1.3'!CZ51</f>
        <v>123</v>
      </c>
      <c r="N35" s="51"/>
      <c r="O35" s="51"/>
      <c r="P35" s="51">
        <f>'รายละเอียด 1.1.3'!CZ52</f>
        <v>2</v>
      </c>
      <c r="Q35" s="51">
        <f>'รายละเอียด 1.1.3'!CZ53</f>
        <v>0</v>
      </c>
      <c r="R35" s="51">
        <f>'รายละเอียด 1.1.3'!CZ54</f>
        <v>9</v>
      </c>
      <c r="S35" s="51">
        <f t="shared" si="5"/>
        <v>223</v>
      </c>
      <c r="T35" s="52">
        <f t="shared" si="6"/>
        <v>77.16</v>
      </c>
      <c r="U35" s="48"/>
      <c r="V35" s="53"/>
      <c r="W35" s="9"/>
      <c r="X35" s="9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23.25" customHeight="1">
      <c r="A36" s="49">
        <v>7</v>
      </c>
      <c r="B36" s="83" t="s">
        <v>39</v>
      </c>
      <c r="C36" s="84"/>
      <c r="D36" s="55">
        <f>'[1]รวมปีการศึกษา 2566'!K5</f>
        <v>379</v>
      </c>
      <c r="E36" s="51">
        <f>'รายละเอียด 1.1.3'!EC43</f>
        <v>1</v>
      </c>
      <c r="F36" s="51">
        <f>'รายละเอียด 1.1.3'!EC44</f>
        <v>3</v>
      </c>
      <c r="G36" s="51">
        <f>'รายละเอียด 1.1.3'!EC45</f>
        <v>2</v>
      </c>
      <c r="H36" s="51">
        <f>'รายละเอียด 1.1.3'!EC46</f>
        <v>4</v>
      </c>
      <c r="I36" s="51">
        <f>'รายละเอียด 1.1.3'!EC47</f>
        <v>2</v>
      </c>
      <c r="J36" s="51">
        <f>'รายละเอียด 1.1.3'!EC48</f>
        <v>0</v>
      </c>
      <c r="K36" s="51">
        <f>'รายละเอียด 1.1.3'!EC49</f>
        <v>7</v>
      </c>
      <c r="L36" s="51">
        <f>'รายละเอียด 1.1.3'!EC50</f>
        <v>8</v>
      </c>
      <c r="M36" s="51">
        <f>'รายละเอียด 1.1.3'!EC51</f>
        <v>282</v>
      </c>
      <c r="N36" s="51"/>
      <c r="O36" s="51"/>
      <c r="P36" s="51">
        <f>'รายละเอียด 1.1.3'!EC52</f>
        <v>6</v>
      </c>
      <c r="Q36" s="51">
        <f>'รายละเอียด 1.1.3'!EC53</f>
        <v>0</v>
      </c>
      <c r="R36" s="51">
        <f>'รายละเอียด 1.1.3'!EC54</f>
        <v>2</v>
      </c>
      <c r="S36" s="51">
        <f t="shared" si="5"/>
        <v>317</v>
      </c>
      <c r="T36" s="52">
        <f t="shared" si="6"/>
        <v>83.64</v>
      </c>
      <c r="U36" s="48"/>
      <c r="V36" s="53"/>
      <c r="W36" s="9"/>
      <c r="X36" s="9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23.25" customHeight="1">
      <c r="A37" s="49">
        <v>8</v>
      </c>
      <c r="B37" s="83" t="s">
        <v>40</v>
      </c>
      <c r="C37" s="84"/>
      <c r="D37" s="55">
        <f>'[1]รวมปีการศึกษา 2566'!N5</f>
        <v>117</v>
      </c>
      <c r="E37" s="51">
        <f>'รายละเอียด 1.1.3'!FD43</f>
        <v>0</v>
      </c>
      <c r="F37" s="51">
        <f>'รายละเอียด 1.1.3'!FD44</f>
        <v>0</v>
      </c>
      <c r="G37" s="51">
        <f>'รายละเอียด 1.1.3'!FD45</f>
        <v>0</v>
      </c>
      <c r="H37" s="51">
        <f>'รายละเอียด 1.1.3'!FD46</f>
        <v>2</v>
      </c>
      <c r="I37" s="51">
        <f>'รายละเอียด 1.1.3'!FD47</f>
        <v>0</v>
      </c>
      <c r="J37" s="51">
        <f>'รายละเอียด 1.1.3'!FD48</f>
        <v>1</v>
      </c>
      <c r="K37" s="51">
        <f>'รายละเอียด 1.1.3'!FD49</f>
        <v>0</v>
      </c>
      <c r="L37" s="51">
        <f>'รายละเอียด 1.1.3'!FD50</f>
        <v>1</v>
      </c>
      <c r="M37" s="51">
        <f>'รายละเอียด 1.1.3'!FD51</f>
        <v>0</v>
      </c>
      <c r="N37" s="51"/>
      <c r="O37" s="51"/>
      <c r="P37" s="51">
        <f>'รายละเอียด 1.1.3'!FD52</f>
        <v>91</v>
      </c>
      <c r="Q37" s="51">
        <f>'รายละเอียด 1.1.3'!FD53</f>
        <v>0</v>
      </c>
      <c r="R37" s="51">
        <f>'รายละเอียด 1.1.3'!FD54</f>
        <v>1</v>
      </c>
      <c r="S37" s="51">
        <f t="shared" si="5"/>
        <v>96</v>
      </c>
      <c r="T37" s="52">
        <f t="shared" si="6"/>
        <v>82.05</v>
      </c>
      <c r="U37" s="48"/>
      <c r="V37" s="53"/>
      <c r="W37" s="9"/>
      <c r="X37" s="9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23.25" customHeight="1">
      <c r="A38" s="49">
        <v>9</v>
      </c>
      <c r="B38" s="83" t="s">
        <v>41</v>
      </c>
      <c r="C38" s="84"/>
      <c r="D38" s="55">
        <f>'[1]รวมปีการศึกษา 2566'!Q5</f>
        <v>199</v>
      </c>
      <c r="E38" s="51">
        <f>'รายละเอียด 1.1.3'!HB43</f>
        <v>0</v>
      </c>
      <c r="F38" s="51">
        <f>'รายละเอียด 1.1.3'!HB44</f>
        <v>0</v>
      </c>
      <c r="G38" s="51">
        <f>'รายละเอียด 1.1.3'!HB45</f>
        <v>24</v>
      </c>
      <c r="H38" s="51">
        <f>'รายละเอียด 1.1.3'!HB46</f>
        <v>8</v>
      </c>
      <c r="I38" s="51">
        <f>'รายละเอียด 1.1.3'!HB47</f>
        <v>1</v>
      </c>
      <c r="J38" s="51">
        <f>'รายละเอียด 1.1.3'!HB48</f>
        <v>0</v>
      </c>
      <c r="K38" s="51">
        <f>'รายละเอียด 1.1.3'!HB49</f>
        <v>3</v>
      </c>
      <c r="L38" s="51">
        <f>'รายละเอียด 1.1.3'!HB50</f>
        <v>2</v>
      </c>
      <c r="M38" s="51">
        <f>'รายละเอียด 1.1.3'!HB51</f>
        <v>1</v>
      </c>
      <c r="N38" s="51"/>
      <c r="O38" s="51"/>
      <c r="P38" s="51">
        <f>'รายละเอียด 1.1.3'!HB52</f>
        <v>130</v>
      </c>
      <c r="Q38" s="51">
        <f>'รายละเอียด 1.1.3'!HB53</f>
        <v>0</v>
      </c>
      <c r="R38" s="51">
        <f>'รายละเอียด 1.1.3'!HB54</f>
        <v>1</v>
      </c>
      <c r="S38" s="51">
        <f t="shared" si="5"/>
        <v>170</v>
      </c>
      <c r="T38" s="52">
        <f t="shared" si="6"/>
        <v>85.43</v>
      </c>
      <c r="U38" s="48"/>
      <c r="V38" s="53"/>
      <c r="W38" s="9"/>
      <c r="X38" s="9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23.25" customHeight="1">
      <c r="A39" s="49">
        <v>10</v>
      </c>
      <c r="B39" s="83" t="s">
        <v>42</v>
      </c>
      <c r="C39" s="84"/>
      <c r="D39" s="55">
        <f>'[1]รวมปีการศึกษา 2566'!J5</f>
        <v>718</v>
      </c>
      <c r="E39" s="51">
        <f>'รายละเอียด 1.1.3'!DQ43</f>
        <v>5</v>
      </c>
      <c r="F39" s="51">
        <f>'รายละเอียด 1.1.3'!DQ44</f>
        <v>3</v>
      </c>
      <c r="G39" s="51">
        <f>'รายละเอียด 1.1.3'!DQ45</f>
        <v>8</v>
      </c>
      <c r="H39" s="51">
        <f>'รายละเอียด 1.1.3'!DQ46</f>
        <v>13</v>
      </c>
      <c r="I39" s="51">
        <f>'รายละเอียด 1.1.3'!DQ47</f>
        <v>14</v>
      </c>
      <c r="J39" s="51">
        <f>'รายละเอียด 1.1.3'!DQ48</f>
        <v>2</v>
      </c>
      <c r="K39" s="51">
        <f>'รายละเอียด 1.1.3'!DQ49</f>
        <v>509</v>
      </c>
      <c r="L39" s="51">
        <f>'รายละเอียด 1.1.3'!DQ50</f>
        <v>19</v>
      </c>
      <c r="M39" s="51">
        <f>'รายละเอียด 1.1.3'!DQ51</f>
        <v>10</v>
      </c>
      <c r="N39" s="51"/>
      <c r="O39" s="51"/>
      <c r="P39" s="51">
        <f>'รายละเอียด 1.1.3'!DQ52</f>
        <v>6</v>
      </c>
      <c r="Q39" s="51">
        <f>'รายละเอียด 1.1.3'!DQ53</f>
        <v>1</v>
      </c>
      <c r="R39" s="51">
        <f>'รายละเอียด 1.1.3'!DQ54</f>
        <v>6</v>
      </c>
      <c r="S39" s="51">
        <f t="shared" si="5"/>
        <v>596</v>
      </c>
      <c r="T39" s="52">
        <f t="shared" si="6"/>
        <v>83.01</v>
      </c>
      <c r="U39" s="48"/>
      <c r="V39" s="53"/>
      <c r="W39" s="9"/>
      <c r="X39" s="9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23.25" customHeight="1">
      <c r="A40" s="49">
        <v>11</v>
      </c>
      <c r="B40" s="83" t="s">
        <v>43</v>
      </c>
      <c r="C40" s="84"/>
      <c r="D40" s="55">
        <f>'[1]รวมปีการศึกษา 2566'!L5</f>
        <v>50</v>
      </c>
      <c r="E40" s="51">
        <f>'รายละเอียด 1.1.3'!EE43</f>
        <v>0</v>
      </c>
      <c r="F40" s="51">
        <f>'รายละเอียด 1.1.3'!EE44</f>
        <v>0</v>
      </c>
      <c r="G40" s="51">
        <f>'รายละเอียด 1.1.3'!EE45</f>
        <v>0</v>
      </c>
      <c r="H40" s="51">
        <f>'รายละเอียด 1.1.3'!EE46</f>
        <v>1</v>
      </c>
      <c r="I40" s="51">
        <f>'รายละเอียด 1.1.3'!EE47</f>
        <v>0</v>
      </c>
      <c r="J40" s="51">
        <f>'รายละเอียด 1.1.3'!EE48</f>
        <v>0</v>
      </c>
      <c r="K40" s="51">
        <f>'รายละเอียด 1.1.3'!EE49</f>
        <v>0</v>
      </c>
      <c r="L40" s="51">
        <f>'รายละเอียด 1.1.3'!EE50</f>
        <v>0</v>
      </c>
      <c r="M40" s="51">
        <f>'รายละเอียด 1.1.3'!EE51</f>
        <v>38</v>
      </c>
      <c r="N40" s="51"/>
      <c r="O40" s="51"/>
      <c r="P40" s="51">
        <f>'รายละเอียด 1.1.3'!EE52</f>
        <v>0</v>
      </c>
      <c r="Q40" s="51">
        <f>'รายละเอียด 1.1.3'!EE53</f>
        <v>0</v>
      </c>
      <c r="R40" s="51">
        <f>'รายละเอียด 1.1.3'!EE54</f>
        <v>0</v>
      </c>
      <c r="S40" s="51">
        <f t="shared" si="5"/>
        <v>39</v>
      </c>
      <c r="T40" s="52">
        <f t="shared" si="6"/>
        <v>78</v>
      </c>
      <c r="U40" s="48"/>
      <c r="V40" s="53"/>
      <c r="W40" s="9"/>
      <c r="X40" s="9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23.25" customHeight="1">
      <c r="A41" s="49">
        <v>12</v>
      </c>
      <c r="B41" s="83" t="s">
        <v>44</v>
      </c>
      <c r="C41" s="84"/>
      <c r="D41" s="55">
        <f>'[1]รวมปีการศึกษา 2566'!P5</f>
        <v>1276</v>
      </c>
      <c r="E41" s="51">
        <f>'รายละเอียด 1.1.3'!GQ43</f>
        <v>5</v>
      </c>
      <c r="F41" s="51">
        <f>'รายละเอียด 1.1.3'!GQ44</f>
        <v>3</v>
      </c>
      <c r="G41" s="51">
        <f>'รายละเอียด 1.1.3'!GQ45</f>
        <v>2</v>
      </c>
      <c r="H41" s="51">
        <f>'รายละเอียด 1.1.3'!GQ46</f>
        <v>5</v>
      </c>
      <c r="I41" s="51">
        <f>'รายละเอียด 1.1.3'!GQ47</f>
        <v>4</v>
      </c>
      <c r="J41" s="51">
        <f>'รายละเอียด 1.1.3'!GQ48</f>
        <v>0</v>
      </c>
      <c r="K41" s="51">
        <f>'รายละเอียด 1.1.3'!GQ49</f>
        <v>3</v>
      </c>
      <c r="L41" s="51">
        <f>'รายละเอียด 1.1.3'!GQ50</f>
        <v>14</v>
      </c>
      <c r="M41" s="51">
        <f>'รายละเอียด 1.1.3'!GQ51</f>
        <v>7</v>
      </c>
      <c r="N41" s="51"/>
      <c r="O41" s="51"/>
      <c r="P41" s="51">
        <f>'รายละเอียด 1.1.3'!GQ52</f>
        <v>7</v>
      </c>
      <c r="Q41" s="51">
        <f>'รายละเอียด 1.1.3'!GQ53</f>
        <v>657</v>
      </c>
      <c r="R41" s="51">
        <f>'รายละเอียด 1.1.3'!GQ54</f>
        <v>12</v>
      </c>
      <c r="S41" s="51">
        <f t="shared" si="5"/>
        <v>719</v>
      </c>
      <c r="T41" s="52">
        <f t="shared" si="6"/>
        <v>56.35</v>
      </c>
      <c r="U41" s="48"/>
      <c r="V41" s="53"/>
      <c r="W41" s="9"/>
      <c r="X41" s="9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23.25" customHeight="1">
      <c r="A42" s="49">
        <v>13</v>
      </c>
      <c r="B42" s="83" t="s">
        <v>45</v>
      </c>
      <c r="C42" s="84"/>
      <c r="D42" s="55">
        <f>'[1]รวมปีการศึกษา 2566'!M5</f>
        <v>686</v>
      </c>
      <c r="E42" s="51">
        <f>'รายละเอียด 1.1.3'!FB43</f>
        <v>2</v>
      </c>
      <c r="F42" s="51">
        <f>'รายละเอียด 1.1.3'!FB44</f>
        <v>5</v>
      </c>
      <c r="G42" s="51">
        <f>'รายละเอียด 1.1.3'!FB45</f>
        <v>293</v>
      </c>
      <c r="H42" s="51">
        <f>'รายละเอียด 1.1.3'!FB46</f>
        <v>4</v>
      </c>
      <c r="I42" s="51">
        <f>'รายละเอียด 1.1.3'!FB47</f>
        <v>13</v>
      </c>
      <c r="J42" s="51">
        <f>'รายละเอียด 1.1.3'!FB48</f>
        <v>1</v>
      </c>
      <c r="K42" s="51">
        <f>'รายละเอียด 1.1.3'!FB49</f>
        <v>99</v>
      </c>
      <c r="L42" s="51">
        <f>'รายละเอียด 1.1.3'!FB50</f>
        <v>0</v>
      </c>
      <c r="M42" s="51">
        <f>'รายละเอียด 1.1.3'!FB51</f>
        <v>23</v>
      </c>
      <c r="N42" s="51"/>
      <c r="O42" s="51"/>
      <c r="P42" s="51">
        <f>'รายละเอียด 1.1.3'!FB52</f>
        <v>3</v>
      </c>
      <c r="Q42" s="51">
        <f>'รายละเอียด 1.1.3'!FB53</f>
        <v>1</v>
      </c>
      <c r="R42" s="51">
        <f>'รายละเอียด 1.1.3'!FB54</f>
        <v>6</v>
      </c>
      <c r="S42" s="51">
        <f t="shared" si="5"/>
        <v>450</v>
      </c>
      <c r="T42" s="52">
        <f t="shared" si="6"/>
        <v>65.599999999999994</v>
      </c>
      <c r="U42" s="48"/>
      <c r="V42" s="53"/>
      <c r="W42" s="9"/>
      <c r="X42" s="9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23.25" customHeight="1">
      <c r="A43" s="49">
        <v>14</v>
      </c>
      <c r="B43" s="83" t="s">
        <v>46</v>
      </c>
      <c r="C43" s="84"/>
      <c r="D43" s="55">
        <f>'[1]รวมปีการศึกษา 2566'!O5</f>
        <v>611</v>
      </c>
      <c r="E43" s="51">
        <f>'รายละเอียด 1.1.3'!GA43</f>
        <v>3</v>
      </c>
      <c r="F43" s="51">
        <f>'รายละเอียด 1.1.3'!GA44</f>
        <v>4</v>
      </c>
      <c r="G43" s="51">
        <f>'รายละเอียด 1.1.3'!GA45</f>
        <v>6</v>
      </c>
      <c r="H43" s="51">
        <f>'รายละเอียด 1.1.3'!GA46</f>
        <v>2</v>
      </c>
      <c r="I43" s="51">
        <f>'รายละเอียด 1.1.3'!GA47</f>
        <v>3</v>
      </c>
      <c r="J43" s="51">
        <f>'รายละเอียด 1.1.3'!GA48</f>
        <v>0</v>
      </c>
      <c r="K43" s="51">
        <f>'รายละเอียด 1.1.3'!GA49</f>
        <v>5</v>
      </c>
      <c r="L43" s="51">
        <f>'รายละเอียด 1.1.3'!GA50</f>
        <v>1</v>
      </c>
      <c r="M43" s="51">
        <f>'รายละเอียด 1.1.3'!GA51</f>
        <v>493</v>
      </c>
      <c r="N43" s="51"/>
      <c r="O43" s="51"/>
      <c r="P43" s="51">
        <f>'รายละเอียด 1.1.3'!GA52</f>
        <v>5</v>
      </c>
      <c r="Q43" s="51">
        <f>'รายละเอียด 1.1.3'!GA53</f>
        <v>0</v>
      </c>
      <c r="R43" s="51">
        <f>'รายละเอียด 1.1.3'!GA54</f>
        <v>3</v>
      </c>
      <c r="S43" s="51">
        <f t="shared" si="5"/>
        <v>525</v>
      </c>
      <c r="T43" s="52">
        <f t="shared" si="6"/>
        <v>85.92</v>
      </c>
      <c r="U43" s="48"/>
      <c r="V43" s="53"/>
      <c r="W43" s="9"/>
      <c r="X43" s="9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24" customHeight="1">
      <c r="A44" s="105" t="s">
        <v>47</v>
      </c>
      <c r="B44" s="106"/>
      <c r="C44" s="107"/>
      <c r="D44" s="56">
        <f>SUM(D30:D43)</f>
        <v>7476</v>
      </c>
      <c r="E44" s="57">
        <f>SUM(E30:E43)</f>
        <v>38</v>
      </c>
      <c r="F44" s="57">
        <f t="shared" ref="F44:R44" si="7">SUM(F30:F43)</f>
        <v>65</v>
      </c>
      <c r="G44" s="57">
        <f t="shared" si="7"/>
        <v>512</v>
      </c>
      <c r="H44" s="57">
        <f t="shared" si="7"/>
        <v>101</v>
      </c>
      <c r="I44" s="57">
        <f t="shared" si="7"/>
        <v>188</v>
      </c>
      <c r="J44" s="57">
        <f t="shared" si="7"/>
        <v>12</v>
      </c>
      <c r="K44" s="57">
        <f t="shared" si="7"/>
        <v>708</v>
      </c>
      <c r="L44" s="57">
        <f t="shared" si="7"/>
        <v>143</v>
      </c>
      <c r="M44" s="57">
        <f t="shared" si="7"/>
        <v>1946</v>
      </c>
      <c r="N44" s="57"/>
      <c r="O44" s="57"/>
      <c r="P44" s="57">
        <f t="shared" si="7"/>
        <v>379</v>
      </c>
      <c r="Q44" s="57">
        <f t="shared" si="7"/>
        <v>662</v>
      </c>
      <c r="R44" s="57">
        <f t="shared" si="7"/>
        <v>1048</v>
      </c>
      <c r="S44" s="56">
        <f>SUM(S30:S43)</f>
        <v>5802</v>
      </c>
      <c r="T44" s="58">
        <f t="shared" si="6"/>
        <v>77.61</v>
      </c>
      <c r="U44" s="48"/>
      <c r="V44" s="59"/>
      <c r="W44" s="9"/>
      <c r="X44" s="9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24" customHeight="1">
      <c r="A45" s="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24" customHeight="1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24" customHeight="1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24" customHeight="1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24" customHeight="1">
      <c r="A49" s="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24" customHeight="1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24" customHeight="1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24" customHeight="1">
      <c r="A52" s="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24" customHeight="1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24" customHeight="1">
      <c r="A54" s="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24" customHeight="1">
      <c r="A55" s="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24" customHeight="1">
      <c r="A56" s="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24" customHeight="1">
      <c r="A57" s="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24" customHeight="1">
      <c r="A58" s="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24" customHeight="1">
      <c r="A59" s="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24" customHeight="1">
      <c r="A60" s="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24" customHeight="1">
      <c r="A61" s="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24" customHeight="1">
      <c r="A62" s="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24" customHeight="1">
      <c r="A63" s="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24" customHeight="1">
      <c r="A64" s="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24" customHeight="1">
      <c r="A65" s="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24" customHeight="1">
      <c r="A66" s="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24" customHeight="1">
      <c r="A67" s="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24" customHeight="1">
      <c r="A68" s="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24" customHeight="1">
      <c r="A69" s="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24" customHeight="1">
      <c r="A70" s="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24" customHeight="1">
      <c r="A71" s="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24" customHeight="1">
      <c r="A72" s="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24" customHeight="1">
      <c r="A73" s="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24" customHeight="1">
      <c r="A74" s="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24" customHeight="1">
      <c r="A75" s="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24" customHeight="1">
      <c r="A76" s="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24" customHeight="1">
      <c r="A77" s="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24" customHeight="1">
      <c r="A78" s="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24" customHeight="1">
      <c r="A79" s="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24" customHeight="1">
      <c r="A80" s="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24" customHeight="1">
      <c r="A81" s="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24" customHeight="1">
      <c r="A82" s="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24" customHeight="1">
      <c r="A83" s="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24" customHeight="1">
      <c r="A84" s="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24" customHeight="1">
      <c r="A85" s="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24" customHeight="1">
      <c r="A86" s="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24" customHeight="1">
      <c r="A87" s="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24" customHeight="1">
      <c r="A88" s="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24" customHeight="1">
      <c r="A89" s="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24" customHeight="1">
      <c r="A90" s="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24" customHeight="1">
      <c r="A91" s="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24" customHeight="1">
      <c r="A92" s="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24" customHeight="1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24" customHeight="1">
      <c r="A94" s="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24" customHeight="1">
      <c r="A95" s="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24" customHeight="1">
      <c r="A96" s="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24" customHeight="1">
      <c r="A97" s="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24" customHeight="1">
      <c r="A98" s="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24" customHeight="1">
      <c r="A99" s="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24" customHeight="1">
      <c r="A100" s="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24" customHeight="1">
      <c r="A101" s="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24" customHeight="1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24" customHeight="1">
      <c r="A103" s="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24" customHeight="1">
      <c r="A104" s="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24" customHeight="1">
      <c r="A105" s="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24" customHeight="1">
      <c r="A106" s="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24" customHeight="1">
      <c r="A107" s="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24" customHeight="1">
      <c r="A108" s="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24" customHeight="1">
      <c r="A109" s="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24" customHeight="1">
      <c r="A110" s="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24" customHeight="1">
      <c r="A111" s="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24" customHeight="1">
      <c r="A112" s="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24" customHeight="1">
      <c r="A113" s="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24" customHeight="1">
      <c r="A114" s="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24" customHeight="1">
      <c r="A115" s="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24" customHeight="1">
      <c r="A116" s="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24" customHeight="1">
      <c r="A117" s="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24" customHeight="1">
      <c r="A118" s="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24" customHeight="1">
      <c r="A119" s="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24" customHeight="1">
      <c r="A120" s="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24" customHeight="1">
      <c r="A121" s="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24" customHeight="1">
      <c r="A122" s="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24" customHeight="1">
      <c r="A123" s="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24" customHeight="1">
      <c r="A124" s="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24" customHeight="1">
      <c r="A125" s="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24" customHeight="1">
      <c r="A126" s="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24" customHeight="1">
      <c r="A127" s="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24" customHeight="1">
      <c r="A128" s="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24" customHeight="1">
      <c r="A129" s="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24" customHeight="1">
      <c r="A130" s="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24" customHeight="1">
      <c r="A131" s="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24" customHeight="1">
      <c r="A132" s="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24" customHeight="1">
      <c r="A133" s="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24" customHeight="1">
      <c r="A134" s="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24" customHeight="1">
      <c r="A135" s="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60"/>
      <c r="AA135" s="60"/>
      <c r="AB135" s="60"/>
      <c r="AC135" s="60"/>
      <c r="AD135" s="60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24" customHeight="1">
      <c r="A136" s="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60"/>
      <c r="AA136" s="60"/>
      <c r="AB136" s="60"/>
      <c r="AC136" s="60"/>
      <c r="AD136" s="60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24" customHeight="1">
      <c r="A137" s="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60"/>
      <c r="AA137" s="60"/>
      <c r="AB137" s="60"/>
      <c r="AC137" s="60"/>
      <c r="AD137" s="60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24" customHeight="1">
      <c r="A138" s="9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24" customHeight="1">
      <c r="A139" s="9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24" customHeight="1">
      <c r="A140" s="9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24" customHeight="1">
      <c r="A141" s="9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24" customHeight="1">
      <c r="A142" s="9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24" customHeight="1">
      <c r="A143" s="9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24" customHeight="1">
      <c r="A144" s="9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24" customHeight="1">
      <c r="A145" s="9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24" customHeight="1">
      <c r="A146" s="9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24" customHeight="1">
      <c r="A147" s="9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24" customHeight="1">
      <c r="A148" s="9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24" customHeight="1">
      <c r="A149" s="9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24" customHeight="1">
      <c r="A150" s="9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24" customHeight="1">
      <c r="A151" s="9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24" customHeight="1">
      <c r="A152" s="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24" customHeight="1">
      <c r="A153" s="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24" customHeight="1">
      <c r="A154" s="9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24" customHeight="1">
      <c r="A155" s="9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24" customHeight="1">
      <c r="A156" s="9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24" customHeight="1">
      <c r="A157" s="9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24" customHeight="1">
      <c r="A158" s="9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24" customHeight="1">
      <c r="A159" s="9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24" customHeight="1">
      <c r="A160" s="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24" customHeight="1">
      <c r="A161" s="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24" customHeight="1">
      <c r="A162" s="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24" customHeight="1">
      <c r="A163" s="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24" customHeight="1">
      <c r="A164" s="9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24" customHeight="1">
      <c r="A165" s="9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24" customHeight="1">
      <c r="A166" s="9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24" customHeight="1">
      <c r="A167" s="9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24" customHeight="1">
      <c r="A168" s="9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24" customHeight="1">
      <c r="A169" s="9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24" customHeight="1">
      <c r="A170" s="9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24" customHeight="1">
      <c r="A171" s="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24" customHeight="1">
      <c r="A172" s="9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24" customHeight="1">
      <c r="A173" s="9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24" customHeight="1">
      <c r="A174" s="9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24" customHeight="1">
      <c r="A175" s="9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24" customHeight="1">
      <c r="A176" s="9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24" customHeight="1">
      <c r="A177" s="9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24" customHeight="1">
      <c r="A178" s="9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24" customHeight="1">
      <c r="A179" s="9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24" customHeight="1">
      <c r="A180" s="9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24" customHeight="1">
      <c r="A181" s="9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24" customHeight="1">
      <c r="A182" s="9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24" customHeight="1">
      <c r="A183" s="9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24" customHeight="1">
      <c r="A184" s="9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24" customHeight="1">
      <c r="A185" s="9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24" customHeight="1">
      <c r="A186" s="9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24" customHeight="1">
      <c r="A187" s="9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24" customHeight="1">
      <c r="A188" s="9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24" customHeight="1">
      <c r="A189" s="9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24" customHeight="1">
      <c r="A190" s="9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24" customHeight="1">
      <c r="A191" s="9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24" customHeight="1">
      <c r="A192" s="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24" customHeight="1">
      <c r="A193" s="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24" customHeight="1">
      <c r="A194" s="9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24" customHeight="1">
      <c r="A195" s="9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24" customHeight="1">
      <c r="A196" s="9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24" customHeight="1">
      <c r="A197" s="9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24" customHeight="1">
      <c r="A198" s="9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24" customHeight="1">
      <c r="A199" s="9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24" customHeight="1">
      <c r="A200" s="9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24" customHeight="1">
      <c r="A201" s="9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24" customHeight="1">
      <c r="A202" s="9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24" customHeight="1">
      <c r="A203" s="9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24" customHeight="1">
      <c r="A204" s="9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24" customHeight="1">
      <c r="A205" s="9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24" customHeight="1">
      <c r="A206" s="9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24" customHeight="1">
      <c r="A207" s="9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24" customHeight="1">
      <c r="A208" s="9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24" customHeight="1">
      <c r="A209" s="9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24" customHeight="1">
      <c r="A210" s="9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24" customHeight="1">
      <c r="A211" s="9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24" customHeight="1">
      <c r="A212" s="9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24" customHeight="1">
      <c r="A213" s="9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24" customHeight="1">
      <c r="A214" s="9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24" customHeight="1">
      <c r="A215" s="9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24" customHeight="1">
      <c r="A216" s="9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24" customHeight="1">
      <c r="A217" s="9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24" customHeight="1">
      <c r="A218" s="9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24" customHeight="1">
      <c r="A219" s="9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24" customHeight="1">
      <c r="A220" s="9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24" customHeight="1">
      <c r="A221" s="9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24" customHeight="1">
      <c r="A222" s="9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24" customHeight="1">
      <c r="A223" s="9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24" customHeight="1">
      <c r="A224" s="9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24" customHeight="1">
      <c r="A225" s="9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24" customHeight="1">
      <c r="A226" s="9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24" customHeight="1">
      <c r="A227" s="9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24" customHeight="1">
      <c r="A228" s="9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24" customHeight="1">
      <c r="A229" s="9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24" customHeight="1">
      <c r="A230" s="9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24" customHeight="1">
      <c r="A231" s="9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24" customHeight="1">
      <c r="A232" s="9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24" customHeight="1">
      <c r="A233" s="9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24" customHeight="1">
      <c r="A234" s="9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24" customHeight="1">
      <c r="A235" s="9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24" customHeight="1">
      <c r="A236" s="9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24" customHeight="1">
      <c r="A237" s="9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24" customHeight="1">
      <c r="A238" s="9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24" customHeight="1">
      <c r="A239" s="9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24" customHeight="1">
      <c r="A240" s="9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24" customHeight="1">
      <c r="A241" s="9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24" customHeight="1">
      <c r="A242" s="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24" customHeight="1">
      <c r="A243" s="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24" customHeight="1">
      <c r="A244" s="9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24" customHeight="1">
      <c r="A245" s="9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24" customHeight="1">
      <c r="A246" s="9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24" customHeight="1">
      <c r="A247" s="9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24" customHeight="1">
      <c r="A248" s="9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24" customHeight="1">
      <c r="A249" s="9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1:44" ht="24" customHeight="1">
      <c r="A250" s="9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spans="1:44" ht="24" customHeight="1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spans="1:44" ht="24" customHeight="1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spans="1:44" ht="24" customHeight="1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spans="1:44" ht="24" customHeight="1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spans="1:44" ht="24" customHeight="1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spans="1:44" ht="24" customHeight="1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spans="2:44" ht="24" customHeight="1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spans="2:44" ht="24" customHeight="1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spans="2:44" ht="24" customHeight="1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spans="2:44" ht="24" customHeight="1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spans="2:44" ht="24" customHeight="1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spans="2:44" ht="24" customHeight="1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spans="2:44" ht="24" customHeight="1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spans="2:44" ht="24" customHeight="1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spans="2:44" ht="24" customHeight="1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spans="2:44" ht="24" customHeight="1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spans="2:44" ht="24" customHeight="1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spans="2:44" ht="24" customHeight="1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spans="2:44" ht="24" customHeight="1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spans="2:44" ht="24" customHeight="1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spans="2:44" ht="24" customHeight="1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spans="2:44" ht="24" customHeight="1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spans="2:44" ht="24" customHeight="1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spans="2:44" ht="24" customHeight="1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spans="2:44" ht="24" customHeight="1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spans="2:44" ht="24" customHeight="1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spans="2:44" ht="24" customHeight="1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spans="2:44" ht="24" customHeight="1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spans="2:44" ht="24" customHeight="1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spans="2:44" ht="24" customHeight="1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spans="2:44" ht="24" customHeight="1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spans="2:44" ht="24" customHeight="1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spans="2:44" ht="24" customHeight="1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spans="2:44" ht="24" customHeight="1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spans="2:44" ht="24" customHeight="1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spans="2:44" ht="24" customHeight="1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spans="2:44" ht="24" customHeight="1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spans="2:44" ht="24" customHeight="1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spans="2:44" ht="24" customHeight="1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spans="2:44" ht="24" customHeight="1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spans="2:44" ht="24" customHeight="1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spans="2:44" ht="24" customHeight="1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spans="2:44" ht="24" customHeight="1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spans="2:44" ht="24" customHeight="1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spans="2:44" ht="24" customHeight="1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spans="2:44" ht="24" customHeight="1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spans="2:44" ht="24" customHeight="1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spans="2:44" ht="24" customHeight="1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spans="2:44" ht="24" customHeight="1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spans="2:44" ht="24" customHeight="1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spans="2:44" ht="24" customHeight="1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spans="2:44" ht="24" customHeight="1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spans="2:44" ht="24" customHeight="1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spans="2:44" ht="24" customHeight="1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spans="2:44" ht="24" customHeight="1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spans="2:44" ht="24" customHeight="1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spans="2:44" ht="24" customHeight="1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spans="2:44" ht="24" customHeight="1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spans="2:44" ht="24" customHeight="1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spans="2:44" ht="24" customHeight="1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spans="2:44" ht="24" customHeight="1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spans="2:44" ht="24" customHeight="1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spans="2:44" ht="24" customHeight="1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spans="2:44" ht="24" customHeight="1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spans="2:44" ht="24" customHeight="1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spans="2:44" ht="24" customHeight="1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2:44" ht="24" customHeight="1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spans="2:44" ht="24" customHeight="1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spans="2:44" ht="24" customHeight="1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spans="2:44" ht="24" customHeight="1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pans="2:44" ht="24" customHeight="1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</row>
    <row r="322" spans="2:44" ht="24" customHeight="1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</row>
    <row r="323" spans="2:44" ht="24" customHeight="1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</row>
    <row r="324" spans="2:44" ht="24" customHeight="1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</row>
    <row r="325" spans="2:44" ht="24" customHeight="1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</row>
    <row r="326" spans="2:44" ht="24" customHeight="1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</row>
    <row r="327" spans="2:44" ht="24" customHeight="1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</row>
    <row r="328" spans="2:44" ht="24" customHeight="1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</row>
    <row r="329" spans="2:44" ht="24" customHeight="1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spans="2:44" ht="24" customHeight="1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spans="2:44" ht="24" customHeight="1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spans="2:44" ht="24" customHeight="1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spans="2:44" ht="24" customHeight="1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spans="2:44" ht="24" customHeight="1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spans="2:44" ht="24" customHeight="1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spans="2:44" ht="24" customHeight="1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spans="2:44" ht="24" customHeight="1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spans="2:44" ht="24" customHeight="1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spans="2:44" ht="24" customHeight="1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spans="2:44" ht="24" customHeight="1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spans="2:44" ht="24" customHeight="1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spans="2:44" ht="24" customHeight="1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spans="2:44" ht="24" customHeight="1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spans="2:44" ht="24" customHeight="1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spans="2:44" ht="24" customHeight="1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spans="2:44" ht="24" customHeight="1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spans="2:44" ht="24" customHeight="1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spans="2:44" ht="24" customHeight="1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spans="2:44" ht="24" customHeight="1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spans="2:44" ht="24" customHeight="1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spans="2:44" ht="24" customHeight="1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spans="2:44" ht="24" customHeight="1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spans="2:44" ht="24" customHeight="1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spans="2:44" ht="24" customHeight="1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spans="2:44" ht="24" customHeight="1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spans="2:44" ht="24" customHeight="1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spans="2:44" ht="24" customHeight="1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spans="2:44" ht="24" customHeight="1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spans="2:44" ht="24" customHeight="1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spans="2:44" ht="24" customHeight="1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spans="2:44" ht="24" customHeight="1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spans="2:44" ht="24" customHeight="1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spans="2:44" ht="24" customHeight="1"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spans="2:44" ht="24" customHeight="1"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spans="2:44" ht="24" customHeight="1"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spans="2:44" ht="24" customHeight="1"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spans="2:44" ht="24" customHeight="1"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spans="2:44" ht="24" customHeight="1"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spans="2:44" ht="24" customHeight="1"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spans="2:44" ht="24" customHeight="1"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spans="2:44" ht="24" customHeight="1"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spans="2:44" ht="24" customHeight="1"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spans="2:44" ht="24" customHeight="1"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spans="2:44" ht="24" customHeight="1"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spans="2:44" ht="24" customHeight="1"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spans="2:44" ht="24" customHeight="1"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spans="2:44" ht="24" customHeight="1"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spans="2:44" ht="24" customHeight="1"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spans="2:44" ht="24" customHeight="1"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spans="2:44" ht="24" customHeight="1"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spans="2:44" ht="24" customHeight="1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spans="2:44" ht="24" customHeight="1"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spans="2:44" ht="24" customHeight="1"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spans="2:44" ht="24" customHeight="1"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spans="2:44" ht="24" customHeight="1"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spans="2:44" ht="24" customHeight="1"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spans="2:44" ht="24" customHeight="1"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spans="2:44" ht="24" customHeight="1"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spans="2:44" ht="24" customHeight="1"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spans="2:44" ht="24" customHeight="1"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spans="2:44" ht="24" customHeight="1"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spans="2:44" ht="24" customHeight="1"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spans="2:44" ht="24" customHeight="1"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spans="2:44" ht="24" customHeight="1"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spans="2:44" ht="24" customHeight="1"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spans="2:44" ht="24" customHeight="1"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spans="2:44" ht="24" customHeight="1"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spans="2:44" ht="24" customHeight="1"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spans="2:44" ht="24" customHeight="1"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spans="2:44" ht="24" customHeight="1"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spans="2:44" ht="24" customHeight="1"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spans="2:44" ht="24" customHeight="1"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spans="2:44" ht="24" customHeight="1"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spans="2:44" ht="24" customHeight="1"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spans="2:44" ht="24" customHeight="1"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spans="2:44" ht="24" customHeight="1"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spans="2:44" ht="24" customHeight="1"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spans="2:44" ht="24" customHeight="1"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spans="2:44" ht="24" customHeight="1"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spans="2:44" ht="24" customHeight="1"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spans="2:44" ht="24" customHeight="1"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spans="2:44" ht="24" customHeight="1"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spans="2:44" ht="24" customHeight="1"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spans="2:44" ht="24" customHeight="1"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spans="2:44" ht="24" customHeight="1"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spans="2:44" ht="24" customHeight="1"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spans="2:44" ht="24" customHeight="1"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spans="2:44" ht="24" customHeight="1"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spans="2:44" ht="24" customHeight="1"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spans="2:44" ht="24" customHeight="1"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spans="2:44" ht="24" customHeight="1"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spans="2:44" ht="24" customHeight="1"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spans="2:44" ht="24" customHeight="1"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spans="2:44" ht="24" customHeight="1"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spans="2:44" ht="24" customHeight="1"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spans="2:44" ht="24" customHeight="1"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spans="2:44" ht="24" customHeight="1"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spans="2:44" ht="24" customHeight="1"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spans="2:44" ht="24" customHeight="1"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spans="2:44" ht="24" customHeight="1"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spans="2:44" ht="24" customHeight="1"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spans="2:44" ht="24" customHeight="1"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spans="2:44" ht="24" customHeight="1"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spans="2:44" ht="24" customHeight="1"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spans="2:44" ht="24" customHeight="1"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spans="2:44" ht="24" customHeight="1"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spans="2:44" ht="24" customHeight="1"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spans="2:44" ht="24" customHeight="1"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spans="2:44" ht="24" customHeight="1"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spans="2:44" ht="24" customHeight="1"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spans="2:44" ht="24" customHeight="1"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spans="2:44" ht="24" customHeight="1"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spans="2:44" ht="24" customHeight="1"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spans="2:44" ht="24" customHeight="1"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spans="2:44" ht="24" customHeight="1"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spans="2:44" ht="24" customHeight="1"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spans="2:44" ht="24" customHeight="1"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spans="2:44" ht="24" customHeight="1"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spans="2:44" ht="24" customHeight="1"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spans="2:44" ht="24" customHeight="1"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spans="2:44" ht="24" customHeight="1"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spans="2:44" ht="24" customHeight="1"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spans="2:44" ht="24" customHeight="1"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spans="2:44" ht="24" customHeight="1"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spans="2:44" ht="24" customHeight="1"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spans="2:44" ht="24" customHeight="1"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spans="2:44" ht="24" customHeight="1"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spans="2:44" ht="24" customHeight="1"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spans="2:44" ht="24" customHeight="1"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spans="2:44" ht="24" customHeight="1"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spans="2:44" ht="24" customHeight="1"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spans="2:44" ht="24" customHeight="1"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spans="2:44" ht="24" customHeight="1"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spans="2:44" ht="24" customHeight="1"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spans="2:44" ht="24" customHeight="1"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spans="2:44" ht="24" customHeight="1"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spans="2:44" ht="24" customHeight="1"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spans="2:44" ht="24" customHeight="1"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spans="2:44" ht="24" customHeight="1"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spans="2:44" ht="24" customHeight="1"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spans="2:44" ht="24" customHeight="1"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spans="2:44" ht="24" customHeight="1"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spans="2:44" ht="24" customHeight="1"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spans="2:44" ht="24" customHeight="1"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spans="2:44" ht="24" customHeight="1"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spans="2:44" ht="24" customHeight="1"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spans="2:44" ht="24" customHeight="1"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2:44" ht="24" customHeight="1"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2:44" ht="24" customHeight="1"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spans="2:44" ht="24" customHeight="1"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spans="2:44" ht="24" customHeight="1"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spans="2:44" ht="24" customHeight="1"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spans="2:44" ht="24" customHeight="1"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spans="2:44" ht="24" customHeight="1"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spans="2:44" ht="24" customHeight="1"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spans="2:44" ht="24" customHeight="1"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spans="2:44" ht="24" customHeight="1"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spans="2:44" ht="24" customHeight="1"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spans="2:44" ht="24" customHeight="1"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spans="2:44" ht="24" customHeight="1"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spans="2:44" ht="24" customHeight="1"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spans="2:44" ht="24" customHeight="1"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spans="2:44" ht="24" customHeight="1"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spans="2:44" ht="24" customHeight="1"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spans="2:44" ht="24" customHeight="1"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spans="2:44" ht="24" customHeight="1"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spans="2:44" ht="24" customHeight="1"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spans="2:44" ht="24" customHeight="1"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spans="2:44" ht="24" customHeight="1"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spans="2:44" ht="24" customHeight="1"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spans="2:44" ht="24" customHeight="1"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spans="2:44" ht="24" customHeight="1"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spans="2:44" ht="24" customHeight="1"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spans="2:44" ht="24" customHeight="1"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spans="2:44" ht="24" customHeight="1"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spans="2:44" ht="24" customHeight="1"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spans="2:44" ht="24" customHeight="1"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spans="2:44" ht="24" customHeight="1"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spans="2:44" ht="24" customHeight="1"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spans="2:44" ht="24" customHeight="1"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spans="2:44" ht="24" customHeight="1"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spans="2:44" ht="24" customHeight="1"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spans="2:44" ht="24" customHeight="1"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spans="2:44" ht="24" customHeight="1"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spans="2:44" ht="24" customHeight="1"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spans="2:44" ht="24" customHeight="1"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spans="2:44" ht="24" customHeight="1"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spans="2:44" ht="24" customHeight="1"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spans="2:44" ht="24" customHeight="1"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spans="2:44" ht="24" customHeight="1"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spans="2:44" ht="24" customHeight="1"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spans="2:44" ht="24" customHeight="1"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spans="2:44" ht="24" customHeight="1"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spans="2:44" ht="24" customHeight="1"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spans="2:44" ht="24" customHeight="1"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spans="2:44" ht="24" customHeight="1"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spans="2:44" ht="24" customHeight="1"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spans="2:44" ht="24" customHeight="1"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spans="2:44" ht="24" customHeight="1"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spans="2:44" ht="24" customHeight="1"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spans="2:44" ht="24" customHeight="1"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spans="2:44" ht="24" customHeight="1"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spans="2:44" ht="24" customHeight="1"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spans="2:44" ht="24" customHeight="1"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spans="2:44" ht="24" customHeight="1"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spans="2:44" ht="24" customHeight="1"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spans="2:44" ht="24" customHeight="1"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spans="2:44" ht="24" customHeight="1"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spans="2:44" ht="24" customHeight="1"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spans="2:44" ht="24" customHeight="1"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</row>
    <row r="541" spans="2:44" ht="24" customHeight="1"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</row>
    <row r="542" spans="2:44" ht="24" customHeight="1"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</row>
    <row r="543" spans="2:44" ht="24" customHeight="1"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</row>
    <row r="544" spans="2:44" ht="24" customHeight="1"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</row>
    <row r="545" spans="2:44" ht="24" customHeight="1"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</row>
    <row r="546" spans="2:44" ht="24" customHeight="1"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</row>
    <row r="547" spans="2:44" ht="24" customHeight="1"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</row>
    <row r="548" spans="2:44" ht="24" customHeight="1"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</row>
    <row r="549" spans="2:44" ht="24" customHeight="1"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</row>
    <row r="550" spans="2:44" ht="24" customHeight="1"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</row>
    <row r="551" spans="2:44" ht="24" customHeight="1"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</row>
    <row r="552" spans="2:44" ht="24" customHeight="1"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</row>
    <row r="553" spans="2:44" ht="24" customHeight="1"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</row>
    <row r="554" spans="2:44" ht="24" customHeight="1"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</row>
    <row r="555" spans="2:44" ht="24" customHeight="1"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</row>
    <row r="556" spans="2:44" ht="24" customHeight="1"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</row>
    <row r="557" spans="2:44" ht="24" customHeight="1"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</row>
    <row r="558" spans="2:44" ht="24" customHeight="1"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</row>
    <row r="559" spans="2:44" ht="24" customHeight="1"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</row>
    <row r="560" spans="2:44" ht="24" customHeight="1"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</row>
    <row r="561" spans="2:44" ht="24" customHeight="1"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</row>
    <row r="562" spans="2:44" ht="24" customHeight="1"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</row>
    <row r="563" spans="2:44" ht="24" customHeight="1"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</row>
    <row r="564" spans="2:44" ht="24" customHeight="1"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</row>
    <row r="565" spans="2:44" ht="24" customHeight="1"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</row>
    <row r="566" spans="2:44" ht="24" customHeight="1"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</row>
    <row r="567" spans="2:44" ht="24" customHeight="1"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</row>
    <row r="568" spans="2:44" ht="24" customHeight="1"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</row>
    <row r="569" spans="2:44" ht="24" customHeight="1"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</row>
    <row r="570" spans="2:44" ht="24" customHeight="1"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</row>
    <row r="571" spans="2:44" ht="24" customHeight="1"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</row>
    <row r="572" spans="2:44" ht="24" customHeight="1"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</row>
    <row r="573" spans="2:44" ht="24" customHeight="1"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</row>
    <row r="574" spans="2:44" ht="24" customHeight="1"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</row>
    <row r="575" spans="2:44" ht="24" customHeight="1"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</row>
    <row r="576" spans="2:44" ht="24" customHeight="1"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</row>
    <row r="577" spans="2:44" ht="24" customHeight="1"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</row>
    <row r="578" spans="2:44" ht="24" customHeight="1"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</row>
    <row r="579" spans="2:44" ht="24" customHeight="1"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</row>
    <row r="580" spans="2:44" ht="24" customHeight="1"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</row>
    <row r="581" spans="2:44" ht="24" customHeight="1"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</row>
    <row r="582" spans="2:44" ht="24" customHeight="1"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</row>
    <row r="583" spans="2:44" ht="24" customHeight="1"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</row>
    <row r="584" spans="2:44" ht="24" customHeight="1"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</row>
    <row r="585" spans="2:44" ht="24" customHeight="1"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</row>
    <row r="586" spans="2:44" ht="24" customHeight="1"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</row>
    <row r="587" spans="2:44" ht="24" customHeight="1"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</row>
    <row r="588" spans="2:44" ht="24" customHeight="1"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</row>
    <row r="589" spans="2:44" ht="24" customHeight="1"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</row>
    <row r="590" spans="2:44" ht="24" customHeight="1"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</row>
    <row r="591" spans="2:44" ht="24" customHeight="1"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</row>
    <row r="592" spans="2:44" ht="24" customHeight="1"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</row>
    <row r="593" spans="2:44" ht="24" customHeight="1"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</row>
    <row r="594" spans="2:44" ht="24" customHeight="1"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</row>
    <row r="595" spans="2:44" ht="24" customHeight="1"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</row>
    <row r="596" spans="2:44" ht="24" customHeight="1"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</row>
    <row r="597" spans="2:44" ht="24" customHeight="1"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</row>
    <row r="598" spans="2:44" ht="24" customHeight="1"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</row>
    <row r="599" spans="2:44" ht="24" customHeight="1"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</row>
    <row r="600" spans="2:44" ht="24" customHeight="1"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</row>
    <row r="601" spans="2:44" ht="24" customHeight="1"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</row>
    <row r="602" spans="2:44" ht="24" customHeight="1"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</row>
    <row r="603" spans="2:44" ht="24" customHeight="1"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</row>
    <row r="604" spans="2:44" ht="24" customHeight="1"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</row>
    <row r="605" spans="2:44" ht="24" customHeight="1"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</row>
    <row r="606" spans="2:44" ht="24" customHeight="1"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</row>
    <row r="607" spans="2:44" ht="24" customHeight="1"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</row>
    <row r="608" spans="2:44" ht="24" customHeight="1"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</row>
    <row r="609" spans="2:44" ht="24" customHeight="1"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</row>
    <row r="610" spans="2:44" ht="24" customHeight="1"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</row>
    <row r="611" spans="2:44" ht="24" customHeight="1"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</row>
    <row r="612" spans="2:44" ht="24" customHeight="1"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</row>
    <row r="613" spans="2:44" ht="24" customHeight="1"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</row>
    <row r="614" spans="2:44" ht="24" customHeight="1"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</row>
    <row r="615" spans="2:44" ht="24" customHeight="1"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</row>
    <row r="616" spans="2:44" ht="24" customHeight="1"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</row>
    <row r="617" spans="2:44" ht="24" customHeight="1"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</row>
    <row r="618" spans="2:44" ht="24" customHeight="1"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</row>
    <row r="619" spans="2:44" ht="24" customHeight="1"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</row>
    <row r="620" spans="2:44" ht="24" customHeight="1"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</row>
    <row r="621" spans="2:44" ht="24" customHeight="1"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</row>
    <row r="622" spans="2:44" ht="24" customHeight="1"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</row>
    <row r="623" spans="2:44" ht="24" customHeight="1"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</row>
    <row r="624" spans="2:44" ht="24" customHeight="1"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</row>
    <row r="625" spans="2:44" ht="24" customHeight="1"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</row>
    <row r="626" spans="2:44" ht="24" customHeight="1"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</row>
    <row r="627" spans="2:44" ht="24" customHeight="1"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</row>
    <row r="628" spans="2:44" ht="24" customHeight="1"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</row>
    <row r="629" spans="2:44" ht="24" customHeight="1"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</row>
    <row r="630" spans="2:44" ht="24" customHeight="1"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</row>
    <row r="631" spans="2:44" ht="24" customHeight="1"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</row>
    <row r="632" spans="2:44" ht="24" customHeight="1"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</row>
    <row r="633" spans="2:44" ht="24" customHeight="1"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</row>
    <row r="634" spans="2:44" ht="24" customHeight="1"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</row>
    <row r="635" spans="2:44" ht="24" customHeight="1"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</row>
    <row r="636" spans="2:44" ht="24" customHeight="1"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</row>
    <row r="637" spans="2:44" ht="24" customHeight="1"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</row>
    <row r="638" spans="2:44" ht="24" customHeight="1"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</row>
    <row r="639" spans="2:44" ht="24" customHeight="1"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</row>
    <row r="640" spans="2:44" ht="24" customHeight="1"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</row>
    <row r="641" spans="2:44" ht="24" customHeight="1"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</row>
    <row r="642" spans="2:44" ht="24" customHeight="1"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</row>
    <row r="643" spans="2:44" ht="24" customHeight="1"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</row>
    <row r="644" spans="2:44" ht="24" customHeight="1"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</row>
    <row r="645" spans="2:44" ht="24" customHeight="1"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</row>
    <row r="646" spans="2:44" ht="24" customHeight="1"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</row>
    <row r="647" spans="2:44" ht="24" customHeight="1"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</row>
    <row r="648" spans="2:44" ht="24" customHeight="1"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</row>
    <row r="649" spans="2:44" ht="24" customHeight="1"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</row>
    <row r="650" spans="2:44" ht="24" customHeight="1"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</row>
    <row r="651" spans="2:44" ht="24" customHeight="1"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</row>
    <row r="652" spans="2:44" ht="24" customHeight="1"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</row>
    <row r="653" spans="2:44" ht="24" customHeight="1"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</row>
    <row r="654" spans="2:44" ht="24" customHeight="1"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</row>
    <row r="655" spans="2:44" ht="24" customHeight="1"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</row>
    <row r="656" spans="2:44" ht="24" customHeight="1"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</row>
    <row r="657" spans="2:44" ht="24" customHeight="1"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</row>
    <row r="658" spans="2:44" ht="24" customHeight="1"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</row>
    <row r="659" spans="2:44" ht="24" customHeight="1"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</row>
    <row r="660" spans="2:44" ht="24" customHeight="1"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</row>
    <row r="661" spans="2:44" ht="24" customHeight="1"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</row>
    <row r="662" spans="2:44" ht="24" customHeight="1"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</row>
    <row r="663" spans="2:44" ht="24" customHeight="1"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</row>
    <row r="664" spans="2:44" ht="24" customHeight="1"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</row>
    <row r="665" spans="2:44" ht="24" customHeight="1"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</row>
    <row r="666" spans="2:44" ht="24" customHeight="1"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</row>
    <row r="667" spans="2:44" ht="24" customHeight="1"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</row>
    <row r="668" spans="2:44" ht="24" customHeight="1"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</row>
    <row r="669" spans="2:44" ht="24" customHeight="1"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</row>
    <row r="670" spans="2:44" ht="24" customHeight="1"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</row>
    <row r="671" spans="2:44" ht="24" customHeight="1"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</row>
    <row r="672" spans="2:44" ht="24" customHeight="1"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</row>
    <row r="673" spans="2:44" ht="24" customHeight="1"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</row>
    <row r="674" spans="2:44" ht="24" customHeight="1"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</row>
    <row r="675" spans="2:44" ht="24" customHeight="1"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</row>
    <row r="676" spans="2:44" ht="24" customHeight="1"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</row>
    <row r="677" spans="2:44" ht="24" customHeight="1"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</row>
    <row r="678" spans="2:44" ht="24" customHeight="1"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</row>
    <row r="679" spans="2:44" ht="24" customHeight="1"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</row>
    <row r="680" spans="2:44" ht="24" customHeight="1"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</row>
    <row r="681" spans="2:44" ht="24" customHeight="1"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</row>
    <row r="682" spans="2:44" ht="24" customHeight="1"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</row>
    <row r="683" spans="2:44" ht="24" customHeight="1"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</row>
    <row r="684" spans="2:44" ht="24" customHeight="1"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</row>
    <row r="685" spans="2:44" ht="24" customHeight="1"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</row>
    <row r="686" spans="2:44" ht="24" customHeight="1"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</row>
    <row r="687" spans="2:44" ht="24" customHeight="1"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</row>
    <row r="688" spans="2:44" ht="24" customHeight="1"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</row>
    <row r="689" spans="2:44" ht="24" customHeight="1"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</row>
    <row r="690" spans="2:44" ht="24" customHeight="1"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</row>
    <row r="691" spans="2:44" ht="24" customHeight="1"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</row>
    <row r="692" spans="2:44" ht="24" customHeight="1"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</row>
    <row r="693" spans="2:44" ht="24" customHeight="1"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</row>
    <row r="694" spans="2:44" ht="24" customHeight="1"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</row>
    <row r="695" spans="2:44" ht="24" customHeight="1"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</row>
    <row r="696" spans="2:44" ht="24" customHeight="1"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</row>
    <row r="697" spans="2:44" ht="24" customHeight="1"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</row>
    <row r="698" spans="2:44" ht="24" customHeight="1"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</row>
    <row r="699" spans="2:44" ht="24" customHeight="1"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</row>
    <row r="700" spans="2:44" ht="24" customHeight="1"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</row>
    <row r="701" spans="2:44" ht="24" customHeight="1"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</row>
    <row r="702" spans="2:44" ht="24" customHeight="1"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</row>
    <row r="703" spans="2:44" ht="24" customHeight="1"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</row>
    <row r="704" spans="2:44" ht="24" customHeight="1"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</row>
    <row r="705" spans="2:44" ht="24" customHeight="1"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</row>
    <row r="706" spans="2:44" ht="24" customHeight="1"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</row>
    <row r="707" spans="2:44" ht="24" customHeight="1"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</row>
    <row r="708" spans="2:44" ht="24" customHeight="1"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</row>
    <row r="709" spans="2:44" ht="24" customHeight="1"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</row>
    <row r="710" spans="2:44" ht="24" customHeight="1"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</row>
    <row r="711" spans="2:44" ht="24" customHeight="1"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</row>
    <row r="712" spans="2:44" ht="24" customHeight="1"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</row>
    <row r="713" spans="2:44" ht="24" customHeight="1"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</row>
    <row r="714" spans="2:44" ht="24" customHeight="1"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</row>
    <row r="715" spans="2:44" ht="24" customHeight="1"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</row>
    <row r="716" spans="2:44" ht="24" customHeight="1"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</row>
    <row r="717" spans="2:44" ht="24" customHeight="1"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</row>
    <row r="718" spans="2:44" ht="24" customHeight="1"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</row>
    <row r="719" spans="2:44" ht="24" customHeight="1"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</row>
    <row r="720" spans="2:44" ht="24" customHeight="1"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</row>
    <row r="721" spans="2:44" ht="24" customHeight="1"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</row>
    <row r="722" spans="2:44" ht="24" customHeight="1"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</row>
    <row r="723" spans="2:44" ht="24" customHeight="1"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</row>
    <row r="724" spans="2:44" ht="24" customHeight="1"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</row>
    <row r="725" spans="2:44" ht="24" customHeight="1"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</row>
    <row r="726" spans="2:44" ht="24" customHeight="1"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</row>
    <row r="727" spans="2:44" ht="24" customHeight="1"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</row>
    <row r="728" spans="2:44" ht="24" customHeight="1"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</row>
    <row r="729" spans="2:44" ht="24" customHeight="1"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</row>
    <row r="730" spans="2:44" ht="24" customHeight="1"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</row>
    <row r="731" spans="2:44" ht="24" customHeight="1"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</row>
    <row r="732" spans="2:44" ht="24" customHeight="1"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</row>
    <row r="733" spans="2:44" ht="24" customHeight="1"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</row>
    <row r="734" spans="2:44" ht="24" customHeight="1"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</row>
    <row r="735" spans="2:44" ht="24" customHeight="1"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</row>
    <row r="736" spans="2:44" ht="24" customHeight="1"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</row>
    <row r="737" spans="2:44" ht="24" customHeight="1"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</row>
    <row r="738" spans="2:44" ht="24" customHeight="1"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</row>
    <row r="739" spans="2:44" ht="24" customHeight="1"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</row>
    <row r="740" spans="2:44" ht="24" customHeight="1"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</row>
    <row r="741" spans="2:44" ht="24" customHeight="1"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</row>
    <row r="742" spans="2:44" ht="24" customHeight="1"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</row>
    <row r="743" spans="2:44" ht="24" customHeight="1"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</row>
    <row r="744" spans="2:44" ht="24" customHeight="1"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</row>
    <row r="745" spans="2:44" ht="24" customHeight="1"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</row>
    <row r="746" spans="2:44" ht="24" customHeight="1"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</row>
    <row r="747" spans="2:44" ht="24" customHeight="1"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</row>
    <row r="748" spans="2:44" ht="24" customHeight="1"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</row>
    <row r="749" spans="2:44" ht="24" customHeight="1"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</row>
    <row r="750" spans="2:44" ht="24" customHeight="1"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</row>
    <row r="751" spans="2:44" ht="24" customHeight="1"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</row>
    <row r="752" spans="2:44" ht="24" customHeight="1"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</row>
    <row r="753" spans="2:44" ht="24" customHeight="1"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</row>
    <row r="754" spans="2:44" ht="24" customHeight="1"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</row>
    <row r="755" spans="2:44" ht="24" customHeight="1"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</row>
    <row r="756" spans="2:44" ht="24" customHeight="1"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</row>
    <row r="757" spans="2:44" ht="24" customHeight="1"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</row>
    <row r="758" spans="2:44" ht="24" customHeight="1"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</row>
    <row r="759" spans="2:44" ht="24" customHeight="1"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</row>
    <row r="760" spans="2:44" ht="24" customHeight="1"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</row>
    <row r="761" spans="2:44" ht="24" customHeight="1"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</row>
    <row r="762" spans="2:44" ht="24" customHeight="1"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</row>
    <row r="763" spans="2:44" ht="24" customHeight="1"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</row>
    <row r="764" spans="2:44" ht="24" customHeight="1"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</row>
    <row r="765" spans="2:44" ht="24" customHeight="1"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</row>
    <row r="766" spans="2:44" ht="24" customHeight="1"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</row>
    <row r="767" spans="2:44" ht="24" customHeight="1"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</row>
    <row r="768" spans="2:44" ht="24" customHeight="1"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</row>
    <row r="769" spans="2:44" ht="24" customHeight="1"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</row>
    <row r="770" spans="2:44" ht="24" customHeight="1"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</row>
    <row r="771" spans="2:44" ht="24" customHeight="1"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</row>
    <row r="772" spans="2:44" ht="24" customHeight="1"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</row>
    <row r="773" spans="2:44" ht="24" customHeight="1"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</row>
    <row r="774" spans="2:44" ht="24" customHeight="1"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</row>
    <row r="775" spans="2:44" ht="24" customHeight="1"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</row>
    <row r="776" spans="2:44" ht="24" customHeight="1"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</row>
    <row r="777" spans="2:44" ht="24" customHeight="1"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</row>
    <row r="778" spans="2:44" ht="24" customHeight="1"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</row>
    <row r="779" spans="2:44" ht="24" customHeight="1"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</row>
    <row r="780" spans="2:44" ht="24" customHeight="1"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</row>
    <row r="781" spans="2:44" ht="24" customHeight="1"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</row>
    <row r="782" spans="2:44" ht="24" customHeight="1"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</row>
    <row r="783" spans="2:44" ht="24" customHeight="1"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</row>
    <row r="784" spans="2:44" ht="24" customHeight="1"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</row>
    <row r="785" spans="2:44" ht="24" customHeight="1"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</row>
    <row r="786" spans="2:44" ht="24" customHeight="1"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</row>
    <row r="787" spans="2:44" ht="24" customHeight="1"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</row>
    <row r="788" spans="2:44" ht="24" customHeight="1"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</row>
    <row r="789" spans="2:44" ht="24" customHeight="1"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</row>
    <row r="790" spans="2:44" ht="24" customHeight="1"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</row>
    <row r="791" spans="2:44" ht="24" customHeight="1"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</row>
    <row r="792" spans="2:44" ht="24" customHeight="1"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</row>
    <row r="793" spans="2:44" ht="24" customHeight="1"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</row>
    <row r="794" spans="2:44" ht="24" customHeight="1"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</row>
    <row r="795" spans="2:44" ht="24" customHeight="1"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</row>
    <row r="796" spans="2:44" ht="24" customHeight="1"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</row>
    <row r="797" spans="2:44" ht="24" customHeight="1"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</row>
    <row r="798" spans="2:44" ht="24" customHeight="1"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</row>
    <row r="799" spans="2:44" ht="24" customHeight="1"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</row>
    <row r="800" spans="2:44" ht="24" customHeight="1"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</row>
    <row r="801" spans="2:44" ht="24" customHeight="1"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</row>
    <row r="802" spans="2:44" ht="24" customHeight="1"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</row>
    <row r="803" spans="2:44" ht="24" customHeight="1"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</row>
    <row r="804" spans="2:44" ht="24" customHeight="1"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</row>
    <row r="805" spans="2:44" ht="24" customHeight="1"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</row>
    <row r="806" spans="2:44" ht="24" customHeight="1"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</row>
    <row r="807" spans="2:44" ht="24" customHeight="1"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</row>
    <row r="808" spans="2:44" ht="24" customHeight="1"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</row>
    <row r="809" spans="2:44" ht="24" customHeight="1"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</row>
    <row r="810" spans="2:44" ht="24" customHeight="1"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</row>
    <row r="811" spans="2:44" ht="24" customHeight="1"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</row>
    <row r="812" spans="2:44" ht="24" customHeight="1"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</row>
    <row r="813" spans="2:44" ht="24" customHeight="1"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</row>
    <row r="814" spans="2:44" ht="24" customHeight="1"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</row>
    <row r="815" spans="2:44" ht="24" customHeight="1"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</row>
    <row r="816" spans="2:44" ht="24" customHeight="1"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</row>
    <row r="817" spans="2:44" ht="24" customHeight="1"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</row>
    <row r="818" spans="2:44" ht="24" customHeight="1"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</row>
    <row r="819" spans="2:44" ht="24" customHeight="1"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</row>
    <row r="820" spans="2:44" ht="24" customHeight="1"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</row>
    <row r="821" spans="2:44" ht="24" customHeight="1"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</row>
    <row r="822" spans="2:44" ht="24" customHeight="1"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</row>
    <row r="823" spans="2:44" ht="24" customHeight="1"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</row>
    <row r="824" spans="2:44" ht="24" customHeight="1"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</row>
    <row r="825" spans="2:44" ht="24" customHeight="1"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</row>
    <row r="826" spans="2:44" ht="24" customHeight="1"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</row>
    <row r="827" spans="2:44" ht="24" customHeight="1"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</row>
    <row r="828" spans="2:44" ht="24" customHeight="1"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</row>
    <row r="829" spans="2:44" ht="24" customHeight="1"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</row>
    <row r="830" spans="2:44" ht="24" customHeight="1"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</row>
    <row r="831" spans="2:44" ht="24" customHeight="1"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</row>
    <row r="832" spans="2:44" ht="24" customHeight="1"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</row>
    <row r="833" spans="2:44" ht="24" customHeight="1"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</row>
    <row r="834" spans="2:44" ht="24" customHeight="1"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</row>
    <row r="835" spans="2:44" ht="24" customHeight="1"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</row>
    <row r="836" spans="2:44" ht="24" customHeight="1"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</row>
    <row r="837" spans="2:44" ht="24" customHeight="1"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</row>
    <row r="838" spans="2:44" ht="24" customHeight="1"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</row>
    <row r="839" spans="2:44" ht="24" customHeight="1"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</row>
    <row r="840" spans="2:44" ht="24" customHeight="1"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</row>
    <row r="841" spans="2:44" ht="24" customHeight="1"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</row>
    <row r="842" spans="2:44" ht="24" customHeight="1"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</row>
    <row r="843" spans="2:44" ht="24" customHeight="1"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</row>
    <row r="844" spans="2:44" ht="24" customHeight="1"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</row>
    <row r="845" spans="2:44" ht="24" customHeight="1"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</row>
    <row r="846" spans="2:44" ht="24" customHeight="1"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</row>
    <row r="847" spans="2:44" ht="24" customHeight="1"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</row>
    <row r="848" spans="2:44" ht="24" customHeight="1"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</row>
    <row r="849" spans="2:44" ht="24" customHeight="1"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</row>
    <row r="850" spans="2:44" ht="24" customHeight="1"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</row>
    <row r="851" spans="2:44" ht="24" customHeight="1"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</row>
    <row r="852" spans="2:44" ht="24" customHeight="1"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</row>
    <row r="853" spans="2:44" ht="24" customHeight="1"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</row>
    <row r="854" spans="2:44" ht="24" customHeight="1"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</row>
    <row r="855" spans="2:44" ht="24" customHeight="1"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</row>
    <row r="856" spans="2:44" ht="24" customHeight="1"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</row>
    <row r="857" spans="2:44" ht="24" customHeight="1"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</row>
    <row r="858" spans="2:44" ht="24" customHeight="1"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</row>
    <row r="859" spans="2:44" ht="24" customHeight="1"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</row>
    <row r="860" spans="2:44" ht="24" customHeight="1"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</row>
    <row r="861" spans="2:44" ht="24" customHeight="1"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</row>
    <row r="862" spans="2:44" ht="24" customHeight="1"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</row>
    <row r="863" spans="2:44" ht="24" customHeight="1"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</row>
    <row r="864" spans="2:44" ht="24" customHeight="1"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</row>
    <row r="865" spans="2:44" ht="24" customHeight="1"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</row>
    <row r="866" spans="2:44" ht="24" customHeight="1"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</row>
    <row r="867" spans="2:44" ht="24" customHeight="1"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</row>
    <row r="868" spans="2:44" ht="24" customHeight="1"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</row>
    <row r="869" spans="2:44" ht="24" customHeight="1"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</row>
    <row r="870" spans="2:44" ht="24" customHeight="1"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</row>
    <row r="871" spans="2:44" ht="24" customHeight="1"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</row>
    <row r="872" spans="2:44" ht="24" customHeight="1"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</row>
    <row r="873" spans="2:44" ht="24" customHeight="1"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</row>
    <row r="874" spans="2:44" ht="24" customHeight="1"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</row>
    <row r="875" spans="2:44" ht="24" customHeight="1"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</row>
    <row r="876" spans="2:44" ht="24" customHeight="1"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</row>
    <row r="877" spans="2:44" ht="24" customHeight="1"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</row>
    <row r="878" spans="2:44" ht="24" customHeight="1"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</row>
    <row r="879" spans="2:44" ht="24" customHeight="1"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</row>
    <row r="880" spans="2:44" ht="24" customHeight="1"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</row>
    <row r="881" spans="2:44" ht="24" customHeight="1"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</row>
    <row r="882" spans="2:44" ht="24" customHeight="1"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</row>
    <row r="883" spans="2:44" ht="24" customHeight="1"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</row>
    <row r="884" spans="2:44" ht="24" customHeight="1"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</row>
    <row r="885" spans="2:44" ht="24" customHeight="1"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</row>
    <row r="886" spans="2:44" ht="24" customHeight="1"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</row>
    <row r="887" spans="2:44" ht="24" customHeight="1"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</row>
    <row r="888" spans="2:44" ht="24" customHeight="1"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</row>
    <row r="889" spans="2:44" ht="24" customHeight="1"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</row>
    <row r="890" spans="2:44" ht="24" customHeight="1"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</row>
    <row r="891" spans="2:44" ht="24" customHeight="1"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</row>
    <row r="892" spans="2:44" ht="24" customHeight="1"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</row>
    <row r="893" spans="2:44" ht="24" customHeight="1"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</row>
    <row r="894" spans="2:44" ht="24" customHeight="1"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</row>
    <row r="895" spans="2:44" ht="24" customHeight="1"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</row>
    <row r="896" spans="2:44" ht="24" customHeight="1"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</row>
    <row r="897" spans="2:44" ht="24" customHeight="1"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</row>
    <row r="898" spans="2:44" ht="24" customHeight="1"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</row>
    <row r="899" spans="2:44" ht="24" customHeight="1"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</row>
    <row r="900" spans="2:44" ht="24" customHeight="1"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</row>
    <row r="901" spans="2:44" ht="24" customHeight="1"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</row>
    <row r="902" spans="2:44" ht="24" customHeight="1"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</row>
    <row r="903" spans="2:44" ht="24" customHeight="1"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</row>
    <row r="904" spans="2:44" ht="24" customHeight="1"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</row>
    <row r="905" spans="2:44" ht="24" customHeight="1"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</row>
    <row r="906" spans="2:44" ht="24" customHeight="1"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</row>
    <row r="907" spans="2:44" ht="24" customHeight="1"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</row>
    <row r="908" spans="2:44" ht="24" customHeight="1"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</row>
    <row r="909" spans="2:44" ht="24" customHeight="1"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</row>
    <row r="910" spans="2:44" ht="24" customHeight="1"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</row>
    <row r="911" spans="2:44" ht="24" customHeight="1"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</row>
    <row r="912" spans="2:44" ht="24" customHeight="1"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</row>
    <row r="913" spans="2:44" ht="24" customHeight="1"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</row>
    <row r="914" spans="2:44" ht="24" customHeight="1"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</row>
    <row r="915" spans="2:44" ht="24" customHeight="1"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</row>
    <row r="916" spans="2:44" ht="24" customHeight="1"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</row>
    <row r="917" spans="2:44" ht="24" customHeight="1"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</row>
    <row r="918" spans="2:44" ht="24" customHeight="1"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</row>
    <row r="919" spans="2:44" ht="24" customHeight="1"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</row>
    <row r="920" spans="2:44" ht="24" customHeight="1"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</row>
    <row r="921" spans="2:44" ht="24" customHeight="1"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</row>
    <row r="922" spans="2:44" ht="24" customHeight="1"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</row>
    <row r="923" spans="2:44" ht="24" customHeight="1"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</row>
    <row r="924" spans="2:44" ht="24" customHeight="1"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</row>
    <row r="925" spans="2:44" ht="24" customHeight="1"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</row>
    <row r="926" spans="2:44" ht="24" customHeight="1"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</row>
    <row r="927" spans="2:44" ht="24" customHeight="1"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</row>
    <row r="928" spans="2:44" ht="24" customHeight="1"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</row>
    <row r="929" spans="2:44" ht="24" customHeight="1"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</row>
    <row r="930" spans="2:44" ht="24" customHeight="1"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</row>
    <row r="931" spans="2:44" ht="24" customHeight="1"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</row>
    <row r="932" spans="2:44" ht="24" customHeight="1"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</row>
    <row r="933" spans="2:44" ht="24" customHeight="1"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</row>
    <row r="934" spans="2:44" ht="24" customHeight="1"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</row>
    <row r="935" spans="2:44" ht="24" customHeight="1"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</row>
    <row r="936" spans="2:44" ht="24" customHeight="1"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</row>
    <row r="937" spans="2:44" ht="24" customHeight="1"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</row>
    <row r="938" spans="2:44" ht="24" customHeight="1"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</row>
    <row r="939" spans="2:44" ht="24" customHeight="1"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</row>
    <row r="940" spans="2:44" ht="24" customHeight="1"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</row>
    <row r="941" spans="2:44" ht="24" customHeight="1"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</row>
    <row r="942" spans="2:44" ht="24" customHeight="1"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</row>
    <row r="943" spans="2:44" ht="24" customHeight="1"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</row>
    <row r="944" spans="2:44" ht="24" customHeight="1"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</row>
    <row r="945" spans="2:44" ht="24" customHeight="1"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</row>
    <row r="946" spans="2:44" ht="24" customHeight="1"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</row>
    <row r="947" spans="2:44" ht="24" customHeight="1"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</row>
    <row r="948" spans="2:44" ht="24" customHeight="1"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</row>
    <row r="949" spans="2:44" ht="24" customHeight="1"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</row>
    <row r="950" spans="2:44" ht="24" customHeight="1"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</row>
    <row r="951" spans="2:44" ht="24" customHeight="1"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</row>
    <row r="952" spans="2:44" ht="24" customHeight="1"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</row>
    <row r="953" spans="2:44" ht="24" customHeight="1"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</row>
    <row r="954" spans="2:44" ht="24" customHeight="1"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</row>
    <row r="955" spans="2:44" ht="24" customHeight="1"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</row>
    <row r="956" spans="2:44" ht="24" customHeight="1"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</row>
    <row r="957" spans="2:44" ht="24" customHeight="1"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</row>
    <row r="958" spans="2:44" ht="24" customHeight="1"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</row>
    <row r="959" spans="2:44" ht="24" customHeight="1"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</row>
    <row r="960" spans="2:44" ht="24" customHeight="1"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</row>
    <row r="961" spans="2:44" ht="24" customHeight="1"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</row>
    <row r="962" spans="2:44" ht="24" customHeight="1"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</row>
    <row r="963" spans="2:44" ht="24" customHeight="1"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</row>
    <row r="964" spans="2:44" ht="24" customHeight="1"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</row>
    <row r="965" spans="2:44" ht="24" customHeight="1"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</row>
    <row r="966" spans="2:44" ht="24" customHeight="1"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</row>
    <row r="967" spans="2:44" ht="24" customHeight="1"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</row>
    <row r="968" spans="2:44" ht="24" customHeight="1"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</row>
    <row r="969" spans="2:44" ht="24" customHeight="1"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</row>
    <row r="970" spans="2:44" ht="24" customHeight="1"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</row>
    <row r="971" spans="2:44" ht="24" customHeight="1"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</row>
    <row r="972" spans="2:44" ht="24" customHeight="1"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</row>
    <row r="973" spans="2:44" ht="24" customHeight="1"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</row>
    <row r="974" spans="2:44" ht="24" customHeight="1"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</row>
    <row r="975" spans="2:44" ht="24" customHeight="1"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</row>
    <row r="976" spans="2:44" ht="24" customHeight="1"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</row>
    <row r="977" spans="2:44" ht="24" customHeight="1"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</row>
    <row r="978" spans="2:44" ht="24" customHeight="1"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</row>
    <row r="979" spans="2:44" ht="24" customHeight="1"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</row>
    <row r="980" spans="2:44" ht="24" customHeight="1"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</row>
    <row r="981" spans="2:44" ht="24" customHeight="1"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</row>
    <row r="982" spans="2:44" ht="24" customHeight="1"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</row>
    <row r="983" spans="2:44" ht="24" customHeight="1"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</row>
    <row r="984" spans="2:44" ht="24" customHeight="1"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</row>
    <row r="985" spans="2:44" ht="24" customHeight="1"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</row>
    <row r="986" spans="2:44" ht="24" customHeight="1"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</row>
    <row r="987" spans="2:44" ht="24" customHeight="1"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</row>
    <row r="988" spans="2:44" ht="24" customHeight="1"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</row>
    <row r="989" spans="2:44" ht="24" customHeight="1"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</row>
    <row r="990" spans="2:44" ht="24" customHeight="1"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</row>
    <row r="991" spans="2:44" ht="24" customHeight="1"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</row>
    <row r="992" spans="2:44" ht="24" customHeight="1"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</row>
    <row r="993" spans="2:44" ht="24" customHeight="1"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</row>
    <row r="994" spans="2:44" ht="24" customHeight="1"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</row>
    <row r="995" spans="2:44" ht="24" customHeight="1"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</row>
    <row r="996" spans="2:44" ht="24" customHeight="1"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</row>
    <row r="997" spans="2:44" ht="24" customHeight="1"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</row>
  </sheetData>
  <mergeCells count="61">
    <mergeCell ref="B41:C41"/>
    <mergeCell ref="B42:C42"/>
    <mergeCell ref="B43:C43"/>
    <mergeCell ref="A44:C44"/>
    <mergeCell ref="B35:C35"/>
    <mergeCell ref="B36:C36"/>
    <mergeCell ref="B37:C37"/>
    <mergeCell ref="B38:C38"/>
    <mergeCell ref="B39:C39"/>
    <mergeCell ref="B40:C40"/>
    <mergeCell ref="T28:T29"/>
    <mergeCell ref="B30:C30"/>
    <mergeCell ref="B31:C31"/>
    <mergeCell ref="B32:C32"/>
    <mergeCell ref="B33:C33"/>
    <mergeCell ref="B18:C18"/>
    <mergeCell ref="B19:C19"/>
    <mergeCell ref="A20:C20"/>
    <mergeCell ref="B34:C34"/>
    <mergeCell ref="D22:Q22"/>
    <mergeCell ref="A23:C23"/>
    <mergeCell ref="D23:Q23"/>
    <mergeCell ref="A25:B26"/>
    <mergeCell ref="C25:J26"/>
    <mergeCell ref="A28:A29"/>
    <mergeCell ref="B28:C29"/>
    <mergeCell ref="D28:D29"/>
    <mergeCell ref="E28:S28"/>
    <mergeCell ref="A22:C22"/>
    <mergeCell ref="B12:C12"/>
    <mergeCell ref="B13:C13"/>
    <mergeCell ref="B14:C14"/>
    <mergeCell ref="B16:C16"/>
    <mergeCell ref="B17:C17"/>
    <mergeCell ref="B15:C15"/>
    <mergeCell ref="P4:P5"/>
    <mergeCell ref="Q4:Q5"/>
    <mergeCell ref="B6:C6"/>
    <mergeCell ref="B7:C7"/>
    <mergeCell ref="B8:C8"/>
    <mergeCell ref="B9:C9"/>
    <mergeCell ref="J4:J5"/>
    <mergeCell ref="K4:K5"/>
    <mergeCell ref="L4:L5"/>
    <mergeCell ref="M4:M5"/>
    <mergeCell ref="N4:N5"/>
    <mergeCell ref="O4:O5"/>
    <mergeCell ref="I4:I5"/>
    <mergeCell ref="B10:C10"/>
    <mergeCell ref="B11:C11"/>
    <mergeCell ref="A4:A5"/>
    <mergeCell ref="B4:C5"/>
    <mergeCell ref="D4:D5"/>
    <mergeCell ref="E4:E5"/>
    <mergeCell ref="F4:H4"/>
    <mergeCell ref="A1:B1"/>
    <mergeCell ref="C1:K1"/>
    <mergeCell ref="L1:M1"/>
    <mergeCell ref="A2:B2"/>
    <mergeCell ref="C2:K2"/>
    <mergeCell ref="L2:M2"/>
  </mergeCells>
  <pageMargins left="0.25" right="0.25" top="0.75" bottom="0.75" header="0.3" footer="0.3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7CA2-F523-445F-84B0-FEC7362F36B7}">
  <sheetPr>
    <tabColor rgb="FFFFC000"/>
    <outlinePr summaryBelow="0"/>
  </sheetPr>
  <dimension ref="A1:JF252"/>
  <sheetViews>
    <sheetView tabSelected="1" zoomScale="70" zoomScaleNormal="70" zoomScaleSheetLayoutView="80" workbookViewId="0">
      <pane xSplit="3" ySplit="4" topLeftCell="D5" activePane="bottomRight" state="frozen"/>
      <selection activeCell="L6" sqref="L6"/>
      <selection pane="topRight" activeCell="L6" sqref="L6"/>
      <selection pane="bottomLeft" activeCell="L6" sqref="L6"/>
      <selection pane="bottomRight" sqref="A1:XFD1048576"/>
    </sheetView>
  </sheetViews>
  <sheetFormatPr defaultColWidth="8.875" defaultRowHeight="21"/>
  <cols>
    <col min="1" max="1" width="7" style="144" customWidth="1"/>
    <col min="2" max="2" width="64.625" style="144" customWidth="1"/>
    <col min="3" max="3" width="12" style="144" customWidth="1"/>
    <col min="4" max="4" width="10.375" style="144" customWidth="1"/>
    <col min="5" max="5" width="10.125" style="144" customWidth="1"/>
    <col min="6" max="6" width="10.5" style="144" customWidth="1"/>
    <col min="7" max="7" width="9.75" style="144" customWidth="1"/>
    <col min="8" max="8" width="10.875" style="144" customWidth="1"/>
    <col min="9" max="11" width="10.375" style="144" customWidth="1"/>
    <col min="12" max="12" width="12.125" style="144" customWidth="1"/>
    <col min="13" max="13" width="10.375" style="215" customWidth="1"/>
    <col min="14" max="14" width="11.125" style="144" customWidth="1"/>
    <col min="15" max="15" width="9.875" style="144" customWidth="1"/>
    <col min="16" max="16" width="13.5" style="144" customWidth="1"/>
    <col min="17" max="17" width="9.125" style="144" customWidth="1"/>
    <col min="18" max="18" width="9.25" style="144" customWidth="1"/>
    <col min="19" max="19" width="11.375" style="144" customWidth="1"/>
    <col min="20" max="20" width="12.625" style="144" customWidth="1"/>
    <col min="21" max="21" width="12.75" style="144" customWidth="1"/>
    <col min="22" max="22" width="8.625" style="144" customWidth="1"/>
    <col min="23" max="23" width="12.5" style="144" customWidth="1"/>
    <col min="24" max="24" width="10.125" style="144" customWidth="1"/>
    <col min="25" max="25" width="9.5" style="144" customWidth="1"/>
    <col min="26" max="26" width="10.25" style="144" customWidth="1"/>
    <col min="27" max="27" width="13.5" style="144" customWidth="1"/>
    <col min="28" max="28" width="8.75" style="144" customWidth="1"/>
    <col min="29" max="30" width="9" style="144" customWidth="1"/>
    <col min="31" max="31" width="15.375" style="144" customWidth="1"/>
    <col min="32" max="32" width="12" style="144" customWidth="1"/>
    <col min="33" max="33" width="12.5" style="144" customWidth="1"/>
    <col min="34" max="35" width="12" style="144" customWidth="1"/>
    <col min="36" max="36" width="11.125" style="144" customWidth="1"/>
    <col min="37" max="38" width="12" style="144" customWidth="1"/>
    <col min="39" max="40" width="11.625" style="144" customWidth="1"/>
    <col min="41" max="41" width="14" style="144" customWidth="1"/>
    <col min="42" max="42" width="10.5" style="144" customWidth="1"/>
    <col min="43" max="43" width="10.75" style="144" customWidth="1"/>
    <col min="44" max="44" width="9.875" style="144" customWidth="1"/>
    <col min="45" max="45" width="9" style="144" customWidth="1"/>
    <col min="46" max="46" width="12" style="113" customWidth="1"/>
    <col min="47" max="47" width="12" style="144" customWidth="1"/>
    <col min="48" max="48" width="15" style="144" customWidth="1"/>
    <col min="49" max="49" width="12.5" style="144" customWidth="1"/>
    <col min="50" max="50" width="10.5" style="144" customWidth="1"/>
    <col min="51" max="51" width="12.375" style="144" customWidth="1"/>
    <col min="52" max="53" width="13.75" style="144" customWidth="1"/>
    <col min="54" max="54" width="9.25" style="144" customWidth="1"/>
    <col min="55" max="55" width="12.5" style="144" customWidth="1"/>
    <col min="56" max="56" width="11" style="144" customWidth="1"/>
    <col min="57" max="57" width="9.75" style="144" customWidth="1"/>
    <col min="58" max="58" width="11" style="144" customWidth="1"/>
    <col min="59" max="59" width="10.375" style="144" customWidth="1"/>
    <col min="60" max="60" width="8.75" style="144" customWidth="1"/>
    <col min="61" max="61" width="11.5" style="144" customWidth="1"/>
    <col min="62" max="62" width="11.125" style="144" customWidth="1"/>
    <col min="63" max="63" width="9.625" style="144" customWidth="1"/>
    <col min="64" max="64" width="10.625" style="144" customWidth="1"/>
    <col min="65" max="70" width="12" style="144" customWidth="1"/>
    <col min="71" max="71" width="10.25" style="144" customWidth="1"/>
    <col min="72" max="72" width="12" style="144" customWidth="1"/>
    <col min="73" max="73" width="12.5" style="144" customWidth="1"/>
    <col min="74" max="74" width="10.75" style="144" customWidth="1"/>
    <col min="75" max="75" width="10.875" style="144" customWidth="1"/>
    <col min="76" max="76" width="12" style="144" customWidth="1"/>
    <col min="77" max="77" width="13.5" style="144" customWidth="1"/>
    <col min="78" max="78" width="12.75" style="144" customWidth="1"/>
    <col min="79" max="79" width="13.625" style="144" customWidth="1"/>
    <col min="80" max="80" width="11.375" style="144" customWidth="1"/>
    <col min="81" max="81" width="12" style="144" customWidth="1"/>
    <col min="82" max="82" width="10.875" style="144" customWidth="1"/>
    <col min="83" max="83" width="13.5" style="144" customWidth="1"/>
    <col min="84" max="84" width="12.875" style="144" customWidth="1"/>
    <col min="85" max="85" width="13" style="144" customWidth="1"/>
    <col min="86" max="86" width="15.125" style="144" customWidth="1"/>
    <col min="87" max="87" width="12.875" style="144" customWidth="1"/>
    <col min="88" max="88" width="12" style="144" customWidth="1"/>
    <col min="89" max="89" width="14.5" style="144" customWidth="1"/>
    <col min="90" max="91" width="14.625" style="144" customWidth="1"/>
    <col min="92" max="92" width="14.25" style="144" customWidth="1"/>
    <col min="93" max="93" width="10.25" style="144" customWidth="1"/>
    <col min="94" max="94" width="9.75" style="144" customWidth="1"/>
    <col min="95" max="95" width="12.375" style="144" customWidth="1"/>
    <col min="96" max="96" width="12.125" style="144" customWidth="1"/>
    <col min="97" max="97" width="12.25" style="144" customWidth="1"/>
    <col min="98" max="98" width="10.875" style="144" customWidth="1"/>
    <col min="99" max="99" width="10.25" style="144" customWidth="1"/>
    <col min="100" max="100" width="12" style="144" customWidth="1"/>
    <col min="101" max="101" width="10.75" style="144" customWidth="1"/>
    <col min="102" max="102" width="15.75" style="144" customWidth="1"/>
    <col min="103" max="103" width="9.625" style="144" customWidth="1"/>
    <col min="104" max="104" width="10" style="144" customWidth="1"/>
    <col min="105" max="105" width="11.375" style="144" customWidth="1"/>
    <col min="106" max="107" width="11.5" style="144" customWidth="1"/>
    <col min="108" max="108" width="11.125" style="144" customWidth="1"/>
    <col min="109" max="109" width="12" style="144" customWidth="1"/>
    <col min="110" max="110" width="13.5" style="144" customWidth="1"/>
    <col min="111" max="111" width="13.25" style="144" customWidth="1"/>
    <col min="112" max="112" width="9.5" style="144" customWidth="1"/>
    <col min="113" max="113" width="12" style="144" customWidth="1"/>
    <col min="114" max="114" width="10" style="144" customWidth="1"/>
    <col min="115" max="116" width="12" style="144" customWidth="1"/>
    <col min="117" max="117" width="8.875" style="144" customWidth="1"/>
    <col min="118" max="118" width="11" style="144" customWidth="1"/>
    <col min="119" max="119" width="10" style="144" customWidth="1"/>
    <col min="120" max="120" width="12" style="144" customWidth="1"/>
    <col min="121" max="121" width="10.75" style="144" customWidth="1"/>
    <col min="122" max="122" width="14.875" style="144" customWidth="1"/>
    <col min="123" max="123" width="11.375" style="144" customWidth="1"/>
    <col min="124" max="124" width="11.875" style="144" customWidth="1"/>
    <col min="125" max="125" width="12" style="144" customWidth="1"/>
    <col min="126" max="126" width="13.75" style="144" customWidth="1"/>
    <col min="127" max="127" width="12" style="144" customWidth="1"/>
    <col min="128" max="128" width="13.875" style="144" customWidth="1"/>
    <col min="129" max="132" width="12" style="144" customWidth="1"/>
    <col min="133" max="133" width="10.75" style="144" customWidth="1"/>
    <col min="134" max="134" width="14.5" style="144" customWidth="1"/>
    <col min="135" max="135" width="10.875" style="144" customWidth="1"/>
    <col min="136" max="136" width="10.375" style="144" customWidth="1"/>
    <col min="137" max="137" width="11.375" style="144" customWidth="1"/>
    <col min="138" max="138" width="10.25" style="144" customWidth="1"/>
    <col min="139" max="139" width="10.625" style="144" customWidth="1"/>
    <col min="140" max="140" width="9.875" style="144" customWidth="1"/>
    <col min="141" max="141" width="10.375" style="144" customWidth="1"/>
    <col min="142" max="156" width="12" style="144" customWidth="1"/>
    <col min="157" max="157" width="9.75" style="144" customWidth="1"/>
    <col min="158" max="158" width="10.5" style="144" customWidth="1"/>
    <col min="159" max="159" width="15.625" style="144" customWidth="1"/>
    <col min="160" max="160" width="10" style="144" customWidth="1"/>
    <col min="161" max="161" width="13.125" style="144" customWidth="1"/>
    <col min="162" max="162" width="14.75" style="144" customWidth="1"/>
    <col min="163" max="164" width="13.125" style="144" customWidth="1"/>
    <col min="165" max="167" width="14.75" style="144" customWidth="1"/>
    <col min="168" max="172" width="12" style="144" customWidth="1"/>
    <col min="173" max="173" width="12.625" style="144" customWidth="1"/>
    <col min="174" max="181" width="12" style="144" customWidth="1"/>
    <col min="182" max="182" width="13.375" style="144" customWidth="1"/>
    <col min="183" max="183" width="10.375" style="144" customWidth="1"/>
    <col min="184" max="184" width="12" style="144" customWidth="1"/>
    <col min="185" max="185" width="10.375" style="144" customWidth="1"/>
    <col min="186" max="186" width="10" style="144" customWidth="1"/>
    <col min="187" max="198" width="12" style="144" customWidth="1"/>
    <col min="199" max="199" width="10.25" style="144" customWidth="1"/>
    <col min="200" max="201" width="12" style="144" customWidth="1"/>
    <col min="202" max="202" width="11.25" style="144" customWidth="1"/>
    <col min="203" max="205" width="12" style="144" customWidth="1"/>
    <col min="206" max="206" width="17.25" style="144" customWidth="1"/>
    <col min="207" max="209" width="12" style="144" customWidth="1"/>
    <col min="210" max="210" width="12.75" style="144" customWidth="1"/>
    <col min="211" max="212" width="8.875" style="144" customWidth="1"/>
    <col min="213" max="213" width="11.125" style="144" customWidth="1"/>
    <col min="214" max="214" width="10.875" style="144" customWidth="1"/>
    <col min="215" max="215" width="12.625" style="144" customWidth="1"/>
    <col min="216" max="217" width="11.5" style="113" customWidth="1"/>
    <col min="218" max="218" width="54.375" style="144" customWidth="1"/>
    <col min="219" max="219" width="11.75" style="144" bestFit="1" customWidth="1"/>
    <col min="220" max="220" width="19.25" style="144" customWidth="1"/>
    <col min="221" max="221" width="23.375" style="144" customWidth="1"/>
    <col min="222" max="222" width="24" style="144" customWidth="1"/>
    <col min="223" max="223" width="22.75" style="144" customWidth="1"/>
    <col min="224" max="224" width="28.75" style="144" customWidth="1"/>
    <col min="225" max="225" width="32.375" style="144" customWidth="1"/>
    <col min="226" max="226" width="17.375" style="421" customWidth="1"/>
    <col min="227" max="227" width="27" style="144" customWidth="1"/>
    <col min="228" max="228" width="27.375" style="144" customWidth="1"/>
    <col min="229" max="229" width="25.5" style="144" customWidth="1"/>
    <col min="230" max="230" width="22.875" style="144" customWidth="1"/>
    <col min="231" max="231" width="28.5" style="144" customWidth="1"/>
    <col min="232" max="232" width="27.375" style="144" customWidth="1"/>
    <col min="233" max="233" width="26.25" style="144" customWidth="1"/>
    <col min="234" max="234" width="25.5" style="144" customWidth="1"/>
    <col min="235" max="249" width="18.25" style="144" customWidth="1"/>
    <col min="250" max="250" width="14" style="144" customWidth="1"/>
    <col min="251" max="251" width="11.5" style="144" customWidth="1"/>
    <col min="252" max="16384" width="8.875" style="144"/>
  </cols>
  <sheetData>
    <row r="1" spans="1:266" s="113" customFormat="1" ht="19.5" customHeight="1">
      <c r="A1" s="108" t="s">
        <v>67</v>
      </c>
      <c r="B1" s="108"/>
      <c r="C1" s="108"/>
      <c r="D1" s="109">
        <v>1108</v>
      </c>
      <c r="E1" s="109">
        <v>1109</v>
      </c>
      <c r="F1" s="110">
        <v>1110</v>
      </c>
      <c r="G1" s="110">
        <v>1111</v>
      </c>
      <c r="H1" s="110">
        <v>1112</v>
      </c>
      <c r="I1" s="110">
        <v>1113</v>
      </c>
      <c r="J1" s="110">
        <v>1114</v>
      </c>
      <c r="K1" s="110">
        <v>1115</v>
      </c>
      <c r="L1" s="110"/>
      <c r="M1" s="111"/>
      <c r="N1" s="110">
        <v>2201</v>
      </c>
      <c r="O1" s="110">
        <v>2215</v>
      </c>
      <c r="P1" s="110"/>
      <c r="Q1" s="110">
        <v>2202</v>
      </c>
      <c r="R1" s="110">
        <v>2203</v>
      </c>
      <c r="S1" s="110">
        <v>2204</v>
      </c>
      <c r="T1" s="110"/>
      <c r="U1" s="110">
        <v>2205</v>
      </c>
      <c r="V1" s="110">
        <v>2224</v>
      </c>
      <c r="W1" s="110">
        <v>2209</v>
      </c>
      <c r="X1" s="110"/>
      <c r="Y1" s="110">
        <v>2225</v>
      </c>
      <c r="Z1" s="110">
        <v>2214</v>
      </c>
      <c r="AA1" s="110"/>
      <c r="AB1" s="112">
        <v>2226</v>
      </c>
      <c r="AC1" s="110">
        <v>2208</v>
      </c>
      <c r="AD1" s="110">
        <v>2213</v>
      </c>
      <c r="AE1" s="110"/>
      <c r="AF1" s="110">
        <v>2228</v>
      </c>
      <c r="AG1" s="110">
        <v>2229</v>
      </c>
      <c r="AH1" s="110">
        <v>3456</v>
      </c>
      <c r="AI1" s="110">
        <v>3467</v>
      </c>
      <c r="AJ1" s="110">
        <v>3406</v>
      </c>
      <c r="AK1" s="110"/>
      <c r="AL1" s="110">
        <v>3468</v>
      </c>
      <c r="AM1" s="110">
        <v>3457</v>
      </c>
      <c r="AN1" s="110"/>
      <c r="AO1" s="110"/>
      <c r="AP1" s="110"/>
      <c r="AQ1" s="110">
        <v>7338</v>
      </c>
      <c r="AR1" s="110">
        <v>8302</v>
      </c>
      <c r="AS1" s="110">
        <v>8301</v>
      </c>
      <c r="AT1" s="110"/>
      <c r="AU1" s="112">
        <v>7335</v>
      </c>
      <c r="AV1" s="110">
        <v>7310</v>
      </c>
      <c r="AW1" s="110">
        <v>7337</v>
      </c>
      <c r="AX1" s="110">
        <v>7329</v>
      </c>
      <c r="AY1" s="110">
        <v>7315</v>
      </c>
      <c r="AZ1" s="110">
        <v>7312</v>
      </c>
      <c r="BA1" s="110">
        <v>7326</v>
      </c>
      <c r="BB1" s="110">
        <v>7318</v>
      </c>
      <c r="BC1" s="110">
        <v>7336</v>
      </c>
      <c r="BD1" s="110">
        <v>7313</v>
      </c>
      <c r="BE1" s="110">
        <v>7327</v>
      </c>
      <c r="BF1" s="110"/>
      <c r="BG1" s="110"/>
      <c r="BH1" s="110">
        <v>3401</v>
      </c>
      <c r="BI1" s="110">
        <v>2401</v>
      </c>
      <c r="BJ1" s="110">
        <v>3402</v>
      </c>
      <c r="BK1" s="112">
        <v>3403</v>
      </c>
      <c r="BL1" s="112">
        <v>3404</v>
      </c>
      <c r="BM1" s="110">
        <v>3405</v>
      </c>
      <c r="BN1" s="110">
        <v>3424</v>
      </c>
      <c r="BO1" s="110">
        <v>3407</v>
      </c>
      <c r="BP1" s="110">
        <v>3462</v>
      </c>
      <c r="BQ1" s="110">
        <v>3463</v>
      </c>
      <c r="BR1" s="110"/>
      <c r="BS1" s="110"/>
      <c r="BT1" s="110">
        <v>2520</v>
      </c>
      <c r="BU1" s="110">
        <v>2519</v>
      </c>
      <c r="BV1" s="110">
        <v>2521</v>
      </c>
      <c r="BW1" s="110">
        <v>2502</v>
      </c>
      <c r="BX1" s="112">
        <v>2525</v>
      </c>
      <c r="BY1" s="112">
        <v>2529</v>
      </c>
      <c r="BZ1" s="110">
        <v>2508</v>
      </c>
      <c r="CA1" s="110">
        <v>2530</v>
      </c>
      <c r="CB1" s="110">
        <v>2509</v>
      </c>
      <c r="CC1" s="110">
        <v>2531</v>
      </c>
      <c r="CD1" s="110"/>
      <c r="CE1" s="110">
        <v>2505</v>
      </c>
      <c r="CF1" s="110">
        <v>2532</v>
      </c>
      <c r="CG1" s="110">
        <v>2524</v>
      </c>
      <c r="CH1" s="110"/>
      <c r="CI1" s="110">
        <v>2526</v>
      </c>
      <c r="CJ1" s="110">
        <v>2504</v>
      </c>
      <c r="CK1" s="110">
        <v>2528</v>
      </c>
      <c r="CL1" s="110">
        <v>2527</v>
      </c>
      <c r="CM1" s="110"/>
      <c r="CN1" s="110">
        <v>2503</v>
      </c>
      <c r="CO1" s="110"/>
      <c r="CP1" s="110">
        <v>6611</v>
      </c>
      <c r="CQ1" s="110">
        <v>6613</v>
      </c>
      <c r="CR1" s="110">
        <v>6614</v>
      </c>
      <c r="CS1" s="110"/>
      <c r="CT1" s="110">
        <v>6606</v>
      </c>
      <c r="CU1" s="110">
        <v>6607</v>
      </c>
      <c r="CV1" s="110">
        <v>6615</v>
      </c>
      <c r="CW1" s="110">
        <v>6608</v>
      </c>
      <c r="CX1" s="110"/>
      <c r="CY1" s="110">
        <v>6601</v>
      </c>
      <c r="CZ1" s="110"/>
      <c r="DA1" s="110">
        <v>7345</v>
      </c>
      <c r="DB1" s="110">
        <v>7346</v>
      </c>
      <c r="DC1" s="110">
        <v>7347</v>
      </c>
      <c r="DD1" s="110">
        <v>7321</v>
      </c>
      <c r="DE1" s="110"/>
      <c r="DF1" s="110">
        <v>7344</v>
      </c>
      <c r="DG1" s="110">
        <v>7351</v>
      </c>
      <c r="DH1" s="110">
        <v>7324</v>
      </c>
      <c r="DI1" s="110">
        <v>7339</v>
      </c>
      <c r="DJ1" s="110">
        <v>7331</v>
      </c>
      <c r="DK1" s="110">
        <v>7340</v>
      </c>
      <c r="DL1" s="110">
        <v>7342</v>
      </c>
      <c r="DM1" s="110">
        <v>7334</v>
      </c>
      <c r="DN1" s="110">
        <v>7343</v>
      </c>
      <c r="DO1" s="110">
        <v>7332</v>
      </c>
      <c r="DP1" s="110"/>
      <c r="DQ1" s="110"/>
      <c r="DR1" s="110">
        <v>2901</v>
      </c>
      <c r="DS1" s="110">
        <v>7323</v>
      </c>
      <c r="DT1" s="110">
        <v>7348</v>
      </c>
      <c r="DU1" s="110"/>
      <c r="DV1" s="110">
        <v>7322</v>
      </c>
      <c r="DW1" s="110">
        <v>7328</v>
      </c>
      <c r="DX1" s="110">
        <v>7350</v>
      </c>
      <c r="DY1" s="110">
        <v>7349</v>
      </c>
      <c r="DZ1" s="110">
        <v>7353</v>
      </c>
      <c r="EA1" s="110">
        <v>7354</v>
      </c>
      <c r="EB1" s="110"/>
      <c r="EC1" s="110"/>
      <c r="ED1" s="110">
        <v>2523</v>
      </c>
      <c r="EE1" s="110"/>
      <c r="EF1" s="110">
        <v>3452</v>
      </c>
      <c r="EG1" s="110">
        <v>3442</v>
      </c>
      <c r="EH1" s="110">
        <v>3454</v>
      </c>
      <c r="EI1" s="110">
        <v>7320</v>
      </c>
      <c r="EJ1" s="110">
        <v>3455</v>
      </c>
      <c r="EK1" s="110">
        <v>3453</v>
      </c>
      <c r="EL1" s="110"/>
      <c r="EM1" s="113">
        <v>7319</v>
      </c>
      <c r="EN1" s="113">
        <v>3423</v>
      </c>
      <c r="EO1" s="113">
        <v>3443</v>
      </c>
      <c r="EP1" s="113">
        <v>3444</v>
      </c>
      <c r="EQ1" s="113">
        <v>3445</v>
      </c>
      <c r="ER1" s="113">
        <v>3446</v>
      </c>
      <c r="ES1" s="113">
        <v>3447</v>
      </c>
      <c r="ET1" s="113">
        <v>3449</v>
      </c>
      <c r="EU1" s="110">
        <v>3458</v>
      </c>
      <c r="EV1" s="110">
        <v>3459</v>
      </c>
      <c r="EW1" s="110">
        <v>3460</v>
      </c>
      <c r="EX1" s="110">
        <v>3461</v>
      </c>
      <c r="EY1" s="110">
        <v>3469</v>
      </c>
      <c r="EZ1" s="110">
        <v>3470</v>
      </c>
      <c r="FA1" s="110"/>
      <c r="FB1" s="110"/>
      <c r="FC1" s="110">
        <v>2230</v>
      </c>
      <c r="FD1" s="110"/>
      <c r="FE1" s="110">
        <v>9301</v>
      </c>
      <c r="FF1" s="110">
        <v>9302</v>
      </c>
      <c r="FG1" s="110">
        <v>9303</v>
      </c>
      <c r="FH1" s="110">
        <v>9304</v>
      </c>
      <c r="FI1" s="110">
        <v>9305</v>
      </c>
      <c r="FJ1" s="110">
        <v>9306</v>
      </c>
      <c r="FK1" s="110"/>
      <c r="FL1" s="110">
        <v>3325</v>
      </c>
      <c r="FM1" s="110">
        <v>3329</v>
      </c>
      <c r="FN1" s="110">
        <v>3301</v>
      </c>
      <c r="FO1" s="110">
        <v>3320</v>
      </c>
      <c r="FP1" s="110">
        <v>3321</v>
      </c>
      <c r="FQ1" s="110">
        <v>3323</v>
      </c>
      <c r="FR1" s="110">
        <v>3322</v>
      </c>
      <c r="FS1" s="110">
        <v>3313</v>
      </c>
      <c r="FT1" s="110">
        <v>3314</v>
      </c>
      <c r="FU1" s="110">
        <v>3315</v>
      </c>
      <c r="FV1" s="110">
        <v>3324</v>
      </c>
      <c r="FW1" s="110">
        <v>3317</v>
      </c>
      <c r="FX1" s="110">
        <v>3328</v>
      </c>
      <c r="FY1" s="110">
        <v>3326</v>
      </c>
      <c r="FZ1" s="114"/>
      <c r="GA1" s="114"/>
      <c r="GB1" s="110">
        <v>3450</v>
      </c>
      <c r="GC1" s="110">
        <v>3440</v>
      </c>
      <c r="GD1" s="110">
        <v>3451</v>
      </c>
      <c r="GE1" s="110">
        <v>3464</v>
      </c>
      <c r="GF1" s="110">
        <v>3465</v>
      </c>
      <c r="GG1" s="110">
        <v>3466</v>
      </c>
      <c r="GH1" s="110">
        <v>3448</v>
      </c>
      <c r="GI1" s="110">
        <v>3438</v>
      </c>
      <c r="GJ1" s="114"/>
      <c r="GK1" s="110">
        <v>3473</v>
      </c>
      <c r="GL1" s="110">
        <v>3471</v>
      </c>
      <c r="GM1" s="110">
        <v>3472</v>
      </c>
      <c r="GN1" s="110">
        <v>3491</v>
      </c>
      <c r="GO1" s="110">
        <f>1024-524</f>
        <v>500</v>
      </c>
      <c r="GP1" s="114">
        <f>GQ6-GQ11-GQ12-GQ13-GQ14</f>
        <v>518</v>
      </c>
      <c r="GQ1" s="114">
        <f>GQ6-GQ11-GQ12-GQ13-GQ14</f>
        <v>518</v>
      </c>
      <c r="GR1" s="110">
        <v>2232</v>
      </c>
      <c r="GS1" s="110">
        <v>2239</v>
      </c>
      <c r="GT1" s="110">
        <v>2210</v>
      </c>
      <c r="GU1" s="110">
        <v>2233</v>
      </c>
      <c r="GV1" s="110">
        <v>2234</v>
      </c>
      <c r="GW1" s="110"/>
      <c r="GX1" s="110">
        <v>2235</v>
      </c>
      <c r="GY1" s="110">
        <v>2301</v>
      </c>
      <c r="GZ1" s="110">
        <v>2302</v>
      </c>
      <c r="HA1" s="110">
        <v>2236</v>
      </c>
      <c r="HB1" s="110"/>
      <c r="HR1" s="115"/>
    </row>
    <row r="2" spans="1:266" s="113" customFormat="1" ht="19.5" customHeight="1">
      <c r="A2" s="108"/>
      <c r="B2" s="108"/>
      <c r="C2" s="108"/>
      <c r="D2" s="116"/>
      <c r="E2" s="109"/>
      <c r="F2" s="117"/>
      <c r="G2" s="109"/>
      <c r="H2" s="109"/>
      <c r="I2" s="110"/>
      <c r="J2" s="110"/>
      <c r="K2" s="110"/>
      <c r="L2" s="110"/>
      <c r="M2" s="111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 t="s">
        <v>68</v>
      </c>
      <c r="AI2" s="110" t="s">
        <v>69</v>
      </c>
      <c r="AJ2" s="110" t="s">
        <v>70</v>
      </c>
      <c r="AK2" s="110"/>
      <c r="AL2" s="110" t="s">
        <v>71</v>
      </c>
      <c r="AM2" s="110"/>
      <c r="AN2" s="110"/>
      <c r="AO2" s="110"/>
      <c r="AP2" s="110"/>
      <c r="AQ2" s="110"/>
      <c r="AR2" s="110"/>
      <c r="AS2" s="110"/>
      <c r="AT2" s="110"/>
      <c r="AU2" s="110" t="s">
        <v>72</v>
      </c>
      <c r="AV2" s="110" t="s">
        <v>73</v>
      </c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>
        <v>1</v>
      </c>
      <c r="BU2" s="110">
        <v>5</v>
      </c>
      <c r="BV2" s="110">
        <v>3</v>
      </c>
      <c r="BW2" s="110">
        <v>2</v>
      </c>
      <c r="BX2" s="110">
        <v>6</v>
      </c>
      <c r="BY2" s="110"/>
      <c r="BZ2" s="110"/>
      <c r="CA2" s="110"/>
      <c r="CB2" s="110"/>
      <c r="CC2" s="110"/>
      <c r="CD2" s="110">
        <v>7</v>
      </c>
      <c r="CE2" s="110">
        <v>10</v>
      </c>
      <c r="CF2" s="110">
        <v>8</v>
      </c>
      <c r="CG2" s="110">
        <v>8</v>
      </c>
      <c r="CH2" s="110"/>
      <c r="CI2" s="110">
        <v>4</v>
      </c>
      <c r="CJ2" s="110">
        <v>4</v>
      </c>
      <c r="CK2" s="110">
        <v>4</v>
      </c>
      <c r="CL2" s="110">
        <v>4</v>
      </c>
      <c r="CM2" s="110"/>
      <c r="CN2" s="110">
        <v>9</v>
      </c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 t="s">
        <v>74</v>
      </c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N2" s="113" t="s">
        <v>75</v>
      </c>
      <c r="ET2" s="113" t="s">
        <v>76</v>
      </c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>
        <v>1</v>
      </c>
      <c r="FM2" s="110" t="s">
        <v>77</v>
      </c>
      <c r="FN2" s="110"/>
      <c r="FO2" s="110"/>
      <c r="FP2" s="110" t="s">
        <v>78</v>
      </c>
      <c r="FQ2" s="110"/>
      <c r="FR2" s="110" t="s">
        <v>79</v>
      </c>
      <c r="FS2" s="110"/>
      <c r="FT2" s="110"/>
      <c r="FU2" s="110"/>
      <c r="FV2" s="110"/>
      <c r="FW2" s="110"/>
      <c r="FX2" s="110" t="s">
        <v>80</v>
      </c>
      <c r="FY2" s="110"/>
      <c r="FZ2" s="110"/>
      <c r="GA2" s="114"/>
      <c r="GB2" s="110" t="s">
        <v>81</v>
      </c>
      <c r="GC2" s="110" t="s">
        <v>82</v>
      </c>
      <c r="GD2" s="114"/>
      <c r="GE2" s="110" t="s">
        <v>83</v>
      </c>
      <c r="GF2" s="110" t="s">
        <v>84</v>
      </c>
      <c r="GG2" s="110" t="s">
        <v>85</v>
      </c>
      <c r="GH2" s="110"/>
      <c r="GI2" s="110"/>
      <c r="GJ2" s="110"/>
      <c r="GK2" s="110"/>
      <c r="GL2" s="110" t="s">
        <v>86</v>
      </c>
      <c r="GM2" s="110" t="s">
        <v>87</v>
      </c>
      <c r="GN2" s="110"/>
      <c r="GO2" s="110"/>
      <c r="GP2" s="110"/>
      <c r="GQ2" s="114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</row>
    <row r="3" spans="1:266" s="131" customFormat="1" ht="40.5" customHeight="1">
      <c r="A3" s="118" t="s">
        <v>88</v>
      </c>
      <c r="B3" s="119" t="s">
        <v>89</v>
      </c>
      <c r="C3" s="120" t="s">
        <v>47</v>
      </c>
      <c r="D3" s="121" t="s">
        <v>90</v>
      </c>
      <c r="E3" s="121"/>
      <c r="F3" s="121"/>
      <c r="G3" s="121"/>
      <c r="H3" s="121"/>
      <c r="I3" s="121"/>
      <c r="J3" s="121"/>
      <c r="K3" s="121"/>
      <c r="L3" s="121"/>
      <c r="M3" s="122" t="s">
        <v>91</v>
      </c>
      <c r="N3" s="121" t="s">
        <v>92</v>
      </c>
      <c r="O3" s="121"/>
      <c r="P3" s="121"/>
      <c r="Q3" s="121"/>
      <c r="R3" s="121"/>
      <c r="S3" s="121"/>
      <c r="T3" s="121"/>
      <c r="U3" s="121"/>
      <c r="V3" s="123"/>
      <c r="W3" s="121"/>
      <c r="X3" s="123"/>
      <c r="Y3" s="123"/>
      <c r="Z3" s="121"/>
      <c r="AA3" s="121"/>
      <c r="AB3" s="121"/>
      <c r="AC3" s="121"/>
      <c r="AD3" s="121"/>
      <c r="AE3" s="121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4" t="s">
        <v>91</v>
      </c>
      <c r="AQ3" s="121" t="s">
        <v>93</v>
      </c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5"/>
      <c r="BC3" s="121"/>
      <c r="BD3" s="121"/>
      <c r="BE3" s="121"/>
      <c r="BF3" s="125"/>
      <c r="BG3" s="124" t="s">
        <v>91</v>
      </c>
      <c r="BH3" s="126" t="s">
        <v>94</v>
      </c>
      <c r="BI3" s="123"/>
      <c r="BJ3" s="123"/>
      <c r="BK3" s="123"/>
      <c r="BL3" s="123"/>
      <c r="BM3" s="123"/>
      <c r="BN3" s="123"/>
      <c r="BO3" s="123"/>
      <c r="BP3" s="126"/>
      <c r="BQ3" s="123"/>
      <c r="BR3" s="123"/>
      <c r="BS3" s="124" t="s">
        <v>91</v>
      </c>
      <c r="BT3" s="126" t="s">
        <v>95</v>
      </c>
      <c r="BU3" s="123"/>
      <c r="BV3" s="123"/>
      <c r="BW3" s="123"/>
      <c r="BX3" s="123"/>
      <c r="BY3" s="123"/>
      <c r="BZ3" s="123"/>
      <c r="CA3" s="126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4" t="s">
        <v>91</v>
      </c>
      <c r="CP3" s="126" t="s">
        <v>96</v>
      </c>
      <c r="CQ3" s="123"/>
      <c r="CR3" s="123"/>
      <c r="CS3" s="123"/>
      <c r="CT3" s="123"/>
      <c r="CU3" s="123"/>
      <c r="CV3" s="123"/>
      <c r="CW3" s="123"/>
      <c r="CX3" s="123"/>
      <c r="CY3" s="123"/>
      <c r="CZ3" s="124" t="s">
        <v>91</v>
      </c>
      <c r="DA3" s="126" t="s">
        <v>97</v>
      </c>
      <c r="DB3" s="123"/>
      <c r="DC3" s="123"/>
      <c r="DD3" s="123"/>
      <c r="DE3" s="123"/>
      <c r="DF3" s="123"/>
      <c r="DG3" s="123"/>
      <c r="DH3" s="126"/>
      <c r="DI3" s="123"/>
      <c r="DJ3" s="123"/>
      <c r="DK3" s="123"/>
      <c r="DL3" s="126"/>
      <c r="DM3" s="123"/>
      <c r="DN3" s="123"/>
      <c r="DO3" s="123"/>
      <c r="DP3" s="123"/>
      <c r="DQ3" s="124" t="s">
        <v>91</v>
      </c>
      <c r="DR3" s="126" t="s">
        <v>98</v>
      </c>
      <c r="DS3" s="123"/>
      <c r="DT3" s="123"/>
      <c r="DU3" s="123"/>
      <c r="DV3" s="123"/>
      <c r="DW3" s="121"/>
      <c r="DX3" s="121"/>
      <c r="DY3" s="121"/>
      <c r="DZ3" s="121"/>
      <c r="EA3" s="121"/>
      <c r="EB3" s="121"/>
      <c r="EC3" s="124" t="s">
        <v>91</v>
      </c>
      <c r="ED3" s="119" t="s">
        <v>99</v>
      </c>
      <c r="EE3" s="124" t="s">
        <v>91</v>
      </c>
      <c r="EF3" s="126" t="s">
        <v>100</v>
      </c>
      <c r="EG3" s="123"/>
      <c r="EH3" s="123"/>
      <c r="EI3" s="127"/>
      <c r="EJ3" s="123"/>
      <c r="EK3" s="126"/>
      <c r="EL3" s="123"/>
      <c r="EM3" s="126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4" t="s">
        <v>91</v>
      </c>
      <c r="FC3" s="119" t="s">
        <v>101</v>
      </c>
      <c r="FD3" s="124" t="s">
        <v>91</v>
      </c>
      <c r="FE3" s="126" t="s">
        <v>102</v>
      </c>
      <c r="FF3" s="123"/>
      <c r="FG3" s="126"/>
      <c r="FH3" s="126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6"/>
      <c r="FY3" s="123"/>
      <c r="FZ3" s="123"/>
      <c r="GA3" s="124" t="s">
        <v>91</v>
      </c>
      <c r="GB3" s="126" t="s">
        <v>103</v>
      </c>
      <c r="GC3" s="123"/>
      <c r="GD3" s="123"/>
      <c r="GE3" s="123"/>
      <c r="GF3" s="123"/>
      <c r="GG3" s="123"/>
      <c r="GH3" s="123"/>
      <c r="GI3" s="123"/>
      <c r="GJ3" s="123"/>
      <c r="GK3" s="126"/>
      <c r="GL3" s="123"/>
      <c r="GM3" s="123"/>
      <c r="GN3" s="126"/>
      <c r="GO3" s="123"/>
      <c r="GP3" s="123"/>
      <c r="GQ3" s="128" t="s">
        <v>91</v>
      </c>
      <c r="GR3" s="126" t="s">
        <v>104</v>
      </c>
      <c r="GS3" s="126"/>
      <c r="GT3" s="123"/>
      <c r="GU3" s="123"/>
      <c r="GV3" s="123"/>
      <c r="GW3" s="123"/>
      <c r="GX3" s="123"/>
      <c r="GY3" s="123"/>
      <c r="GZ3" s="123"/>
      <c r="HA3" s="123"/>
      <c r="HB3" s="129" t="s">
        <v>91</v>
      </c>
      <c r="HC3" s="130"/>
      <c r="HE3" s="132" t="s">
        <v>47</v>
      </c>
      <c r="HF3" s="133"/>
      <c r="HG3" s="133"/>
      <c r="HH3" s="134"/>
      <c r="HI3" s="135"/>
      <c r="HJ3" s="113"/>
      <c r="HK3" s="113"/>
      <c r="HL3" s="113"/>
      <c r="HM3" s="113"/>
      <c r="HN3" s="113"/>
      <c r="HO3" s="113"/>
      <c r="HP3" s="113"/>
      <c r="HQ3" s="113"/>
      <c r="HR3" s="115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</row>
    <row r="4" spans="1:266" ht="120.6" customHeight="1" thickBot="1">
      <c r="A4" s="118"/>
      <c r="B4" s="137" t="s">
        <v>105</v>
      </c>
      <c r="C4" s="120"/>
      <c r="D4" s="138" t="s">
        <v>106</v>
      </c>
      <c r="E4" s="138" t="s">
        <v>107</v>
      </c>
      <c r="F4" s="138" t="s">
        <v>108</v>
      </c>
      <c r="G4" s="138" t="s">
        <v>109</v>
      </c>
      <c r="H4" s="138" t="s">
        <v>110</v>
      </c>
      <c r="I4" s="138" t="s">
        <v>111</v>
      </c>
      <c r="J4" s="138" t="s">
        <v>112</v>
      </c>
      <c r="K4" s="138" t="s">
        <v>113</v>
      </c>
      <c r="L4" s="139" t="s">
        <v>371</v>
      </c>
      <c r="M4" s="122"/>
      <c r="N4" s="138" t="s">
        <v>114</v>
      </c>
      <c r="O4" s="140" t="s">
        <v>115</v>
      </c>
      <c r="P4" s="139" t="s">
        <v>372</v>
      </c>
      <c r="Q4" s="138" t="s">
        <v>116</v>
      </c>
      <c r="R4" s="138" t="s">
        <v>117</v>
      </c>
      <c r="S4" s="138" t="s">
        <v>118</v>
      </c>
      <c r="T4" s="139" t="s">
        <v>373</v>
      </c>
      <c r="U4" s="138" t="s">
        <v>119</v>
      </c>
      <c r="V4" s="138" t="s">
        <v>120</v>
      </c>
      <c r="W4" s="138" t="s">
        <v>121</v>
      </c>
      <c r="X4" s="139" t="s">
        <v>374</v>
      </c>
      <c r="Y4" s="138" t="s">
        <v>122</v>
      </c>
      <c r="Z4" s="138" t="s">
        <v>123</v>
      </c>
      <c r="AA4" s="139" t="s">
        <v>375</v>
      </c>
      <c r="AB4" s="138" t="s">
        <v>124</v>
      </c>
      <c r="AC4" s="138" t="s">
        <v>125</v>
      </c>
      <c r="AD4" s="138" t="s">
        <v>126</v>
      </c>
      <c r="AE4" s="139" t="s">
        <v>376</v>
      </c>
      <c r="AF4" s="138" t="s">
        <v>127</v>
      </c>
      <c r="AG4" s="138" t="s">
        <v>128</v>
      </c>
      <c r="AH4" s="140" t="s">
        <v>129</v>
      </c>
      <c r="AI4" s="140" t="s">
        <v>129</v>
      </c>
      <c r="AJ4" s="138" t="s">
        <v>130</v>
      </c>
      <c r="AK4" s="139" t="s">
        <v>377</v>
      </c>
      <c r="AL4" s="140" t="s">
        <v>131</v>
      </c>
      <c r="AM4" s="140" t="s">
        <v>131</v>
      </c>
      <c r="AN4" s="139" t="s">
        <v>378</v>
      </c>
      <c r="AO4" s="139" t="s">
        <v>379</v>
      </c>
      <c r="AP4" s="124"/>
      <c r="AQ4" s="138" t="s">
        <v>132</v>
      </c>
      <c r="AR4" s="138" t="s">
        <v>133</v>
      </c>
      <c r="AS4" s="138" t="s">
        <v>134</v>
      </c>
      <c r="AT4" s="139" t="s">
        <v>380</v>
      </c>
      <c r="AU4" s="140" t="s">
        <v>135</v>
      </c>
      <c r="AV4" s="138" t="s">
        <v>136</v>
      </c>
      <c r="AW4" s="138" t="s">
        <v>137</v>
      </c>
      <c r="AX4" s="138" t="s">
        <v>138</v>
      </c>
      <c r="AY4" s="138" t="s">
        <v>139</v>
      </c>
      <c r="AZ4" s="138" t="s">
        <v>140</v>
      </c>
      <c r="BA4" s="138" t="s">
        <v>141</v>
      </c>
      <c r="BB4" s="138" t="s">
        <v>142</v>
      </c>
      <c r="BC4" s="138" t="s">
        <v>143</v>
      </c>
      <c r="BD4" s="138" t="s">
        <v>144</v>
      </c>
      <c r="BE4" s="138" t="s">
        <v>145</v>
      </c>
      <c r="BF4" s="139" t="s">
        <v>381</v>
      </c>
      <c r="BG4" s="124"/>
      <c r="BH4" s="138" t="s">
        <v>107</v>
      </c>
      <c r="BI4" s="138" t="s">
        <v>146</v>
      </c>
      <c r="BJ4" s="138" t="s">
        <v>108</v>
      </c>
      <c r="BK4" s="138" t="s">
        <v>147</v>
      </c>
      <c r="BL4" s="138" t="s">
        <v>148</v>
      </c>
      <c r="BM4" s="138" t="s">
        <v>149</v>
      </c>
      <c r="BN4" s="138" t="s">
        <v>150</v>
      </c>
      <c r="BO4" s="138" t="s">
        <v>151</v>
      </c>
      <c r="BP4" s="138" t="s">
        <v>152</v>
      </c>
      <c r="BQ4" s="138" t="s">
        <v>153</v>
      </c>
      <c r="BR4" s="139" t="s">
        <v>382</v>
      </c>
      <c r="BS4" s="124"/>
      <c r="BT4" s="141" t="s">
        <v>154</v>
      </c>
      <c r="BU4" s="141" t="s">
        <v>155</v>
      </c>
      <c r="BV4" s="141" t="s">
        <v>156</v>
      </c>
      <c r="BW4" s="141" t="s">
        <v>157</v>
      </c>
      <c r="BX4" s="141" t="s">
        <v>158</v>
      </c>
      <c r="BY4" s="138" t="s">
        <v>159</v>
      </c>
      <c r="BZ4" s="138" t="s">
        <v>160</v>
      </c>
      <c r="CA4" s="138" t="s">
        <v>161</v>
      </c>
      <c r="CB4" s="138" t="s">
        <v>162</v>
      </c>
      <c r="CC4" s="138" t="s">
        <v>163</v>
      </c>
      <c r="CD4" s="142" t="s">
        <v>383</v>
      </c>
      <c r="CE4" s="141" t="s">
        <v>164</v>
      </c>
      <c r="CF4" s="138" t="s">
        <v>165</v>
      </c>
      <c r="CG4" s="138" t="s">
        <v>166</v>
      </c>
      <c r="CH4" s="142" t="s">
        <v>384</v>
      </c>
      <c r="CI4" s="138" t="s">
        <v>167</v>
      </c>
      <c r="CJ4" s="138" t="s">
        <v>168</v>
      </c>
      <c r="CK4" s="138" t="s">
        <v>169</v>
      </c>
      <c r="CL4" s="138" t="s">
        <v>170</v>
      </c>
      <c r="CM4" s="141" t="s">
        <v>385</v>
      </c>
      <c r="CN4" s="141" t="s">
        <v>171</v>
      </c>
      <c r="CO4" s="124"/>
      <c r="CP4" s="138" t="s">
        <v>172</v>
      </c>
      <c r="CQ4" s="138" t="s">
        <v>173</v>
      </c>
      <c r="CR4" s="138" t="s">
        <v>174</v>
      </c>
      <c r="CS4" s="139" t="s">
        <v>386</v>
      </c>
      <c r="CT4" s="138" t="s">
        <v>175</v>
      </c>
      <c r="CU4" s="138" t="s">
        <v>176</v>
      </c>
      <c r="CV4" s="138" t="s">
        <v>177</v>
      </c>
      <c r="CW4" s="138" t="s">
        <v>178</v>
      </c>
      <c r="CX4" s="139" t="s">
        <v>387</v>
      </c>
      <c r="CY4" s="138" t="s">
        <v>179</v>
      </c>
      <c r="CZ4" s="124"/>
      <c r="DA4" s="138" t="s">
        <v>180</v>
      </c>
      <c r="DB4" s="140" t="s">
        <v>181</v>
      </c>
      <c r="DC4" s="140" t="s">
        <v>182</v>
      </c>
      <c r="DD4" s="138" t="s">
        <v>183</v>
      </c>
      <c r="DE4" s="139" t="s">
        <v>388</v>
      </c>
      <c r="DF4" s="138" t="s">
        <v>184</v>
      </c>
      <c r="DG4" s="138" t="s">
        <v>185</v>
      </c>
      <c r="DH4" s="138" t="s">
        <v>186</v>
      </c>
      <c r="DI4" s="138" t="s">
        <v>187</v>
      </c>
      <c r="DJ4" s="138" t="s">
        <v>188</v>
      </c>
      <c r="DK4" s="138" t="s">
        <v>189</v>
      </c>
      <c r="DL4" s="138" t="s">
        <v>190</v>
      </c>
      <c r="DM4" s="138" t="s">
        <v>191</v>
      </c>
      <c r="DN4" s="138" t="s">
        <v>192</v>
      </c>
      <c r="DO4" s="138" t="s">
        <v>193</v>
      </c>
      <c r="DP4" s="139" t="s">
        <v>389</v>
      </c>
      <c r="DQ4" s="124"/>
      <c r="DR4" s="138" t="s">
        <v>194</v>
      </c>
      <c r="DS4" s="138" t="s">
        <v>195</v>
      </c>
      <c r="DT4" s="140" t="s">
        <v>196</v>
      </c>
      <c r="DU4" s="139" t="s">
        <v>390</v>
      </c>
      <c r="DV4" s="138" t="s">
        <v>197</v>
      </c>
      <c r="DW4" s="138" t="s">
        <v>198</v>
      </c>
      <c r="DX4" s="140" t="s">
        <v>199</v>
      </c>
      <c r="DY4" s="140" t="s">
        <v>200</v>
      </c>
      <c r="DZ4" s="140" t="s">
        <v>201</v>
      </c>
      <c r="EA4" s="140" t="s">
        <v>202</v>
      </c>
      <c r="EB4" s="139" t="s">
        <v>391</v>
      </c>
      <c r="EC4" s="124"/>
      <c r="ED4" s="138" t="s">
        <v>203</v>
      </c>
      <c r="EE4" s="124"/>
      <c r="EF4" s="138" t="s">
        <v>204</v>
      </c>
      <c r="EG4" s="138" t="s">
        <v>205</v>
      </c>
      <c r="EH4" s="138" t="s">
        <v>206</v>
      </c>
      <c r="EI4" s="138" t="s">
        <v>207</v>
      </c>
      <c r="EJ4" s="138" t="s">
        <v>208</v>
      </c>
      <c r="EK4" s="138" t="s">
        <v>209</v>
      </c>
      <c r="EL4" s="139" t="s">
        <v>392</v>
      </c>
      <c r="EM4" s="138" t="s">
        <v>210</v>
      </c>
      <c r="EN4" s="138" t="s">
        <v>211</v>
      </c>
      <c r="EO4" s="138" t="s">
        <v>212</v>
      </c>
      <c r="EP4" s="138" t="s">
        <v>213</v>
      </c>
      <c r="EQ4" s="138" t="s">
        <v>214</v>
      </c>
      <c r="ER4" s="138" t="s">
        <v>215</v>
      </c>
      <c r="ES4" s="138" t="s">
        <v>216</v>
      </c>
      <c r="ET4" s="138" t="s">
        <v>217</v>
      </c>
      <c r="EU4" s="138" t="s">
        <v>218</v>
      </c>
      <c r="EV4" s="138" t="s">
        <v>218</v>
      </c>
      <c r="EW4" s="138" t="s">
        <v>218</v>
      </c>
      <c r="EX4" s="138" t="s">
        <v>218</v>
      </c>
      <c r="EY4" s="138" t="s">
        <v>218</v>
      </c>
      <c r="EZ4" s="138" t="s">
        <v>218</v>
      </c>
      <c r="FA4" s="139" t="s">
        <v>393</v>
      </c>
      <c r="FB4" s="124"/>
      <c r="FC4" s="138" t="s">
        <v>219</v>
      </c>
      <c r="FD4" s="124"/>
      <c r="FE4" s="138" t="s">
        <v>220</v>
      </c>
      <c r="FF4" s="138" t="s">
        <v>221</v>
      </c>
      <c r="FG4" s="138" t="s">
        <v>222</v>
      </c>
      <c r="FH4" s="138" t="s">
        <v>223</v>
      </c>
      <c r="FI4" s="138" t="s">
        <v>224</v>
      </c>
      <c r="FJ4" s="138" t="s">
        <v>225</v>
      </c>
      <c r="FK4" s="139" t="s">
        <v>394</v>
      </c>
      <c r="FL4" s="138" t="s">
        <v>226</v>
      </c>
      <c r="FM4" s="138" t="s">
        <v>227</v>
      </c>
      <c r="FN4" s="138" t="s">
        <v>228</v>
      </c>
      <c r="FO4" s="138" t="s">
        <v>229</v>
      </c>
      <c r="FP4" s="138" t="s">
        <v>230</v>
      </c>
      <c r="FQ4" s="138" t="s">
        <v>231</v>
      </c>
      <c r="FR4" s="138" t="s">
        <v>232</v>
      </c>
      <c r="FS4" s="138" t="s">
        <v>233</v>
      </c>
      <c r="FT4" s="138" t="s">
        <v>234</v>
      </c>
      <c r="FU4" s="138" t="s">
        <v>235</v>
      </c>
      <c r="FV4" s="138" t="s">
        <v>236</v>
      </c>
      <c r="FW4" s="138" t="s">
        <v>237</v>
      </c>
      <c r="FX4" s="138" t="s">
        <v>238</v>
      </c>
      <c r="FY4" s="138" t="s">
        <v>239</v>
      </c>
      <c r="FZ4" s="139" t="s">
        <v>395</v>
      </c>
      <c r="GA4" s="124"/>
      <c r="GB4" s="138" t="s">
        <v>240</v>
      </c>
      <c r="GC4" s="138" t="s">
        <v>241</v>
      </c>
      <c r="GD4" s="138" t="s">
        <v>242</v>
      </c>
      <c r="GE4" s="138" t="s">
        <v>243</v>
      </c>
      <c r="GF4" s="138" t="s">
        <v>244</v>
      </c>
      <c r="GG4" s="138" t="s">
        <v>245</v>
      </c>
      <c r="GH4" s="138" t="s">
        <v>246</v>
      </c>
      <c r="GI4" s="138" t="s">
        <v>246</v>
      </c>
      <c r="GJ4" s="139" t="s">
        <v>247</v>
      </c>
      <c r="GK4" s="140" t="s">
        <v>248</v>
      </c>
      <c r="GL4" s="140" t="s">
        <v>248</v>
      </c>
      <c r="GM4" s="138" t="s">
        <v>249</v>
      </c>
      <c r="GN4" s="140" t="s">
        <v>248</v>
      </c>
      <c r="GO4" s="139" t="s">
        <v>250</v>
      </c>
      <c r="GP4" s="139" t="s">
        <v>396</v>
      </c>
      <c r="GQ4" s="128"/>
      <c r="GR4" s="140" t="s">
        <v>251</v>
      </c>
      <c r="GS4" s="140" t="s">
        <v>252</v>
      </c>
      <c r="GT4" s="138" t="s">
        <v>253</v>
      </c>
      <c r="GU4" s="138" t="s">
        <v>254</v>
      </c>
      <c r="GV4" s="138" t="s">
        <v>255</v>
      </c>
      <c r="GW4" s="143" t="s">
        <v>397</v>
      </c>
      <c r="GX4" s="138" t="s">
        <v>256</v>
      </c>
      <c r="GY4" s="138" t="s">
        <v>257</v>
      </c>
      <c r="GZ4" s="138" t="s">
        <v>258</v>
      </c>
      <c r="HA4" s="138" t="s">
        <v>259</v>
      </c>
      <c r="HB4" s="129"/>
      <c r="HE4" s="145" t="s">
        <v>260</v>
      </c>
      <c r="HF4" s="145" t="s">
        <v>261</v>
      </c>
      <c r="HG4" s="145" t="s">
        <v>262</v>
      </c>
      <c r="HH4" s="145" t="s">
        <v>263</v>
      </c>
      <c r="HJ4" s="146" t="s">
        <v>264</v>
      </c>
      <c r="HK4" s="147"/>
      <c r="HL4" s="148" t="s">
        <v>27</v>
      </c>
      <c r="HM4" s="148" t="s">
        <v>29</v>
      </c>
      <c r="HN4" s="149" t="s">
        <v>35</v>
      </c>
      <c r="HO4" s="149" t="s">
        <v>36</v>
      </c>
      <c r="HP4" s="148" t="s">
        <v>37</v>
      </c>
      <c r="HQ4" s="148" t="s">
        <v>38</v>
      </c>
      <c r="HR4" s="150" t="s">
        <v>265</v>
      </c>
      <c r="HS4" s="148" t="s">
        <v>39</v>
      </c>
      <c r="HT4" s="148" t="s">
        <v>40</v>
      </c>
      <c r="HU4" s="148" t="s">
        <v>41</v>
      </c>
      <c r="HV4" s="148" t="s">
        <v>42</v>
      </c>
      <c r="HW4" s="148" t="s">
        <v>43</v>
      </c>
      <c r="HX4" s="148" t="s">
        <v>44</v>
      </c>
      <c r="HY4" s="148" t="s">
        <v>45</v>
      </c>
      <c r="HZ4" s="151" t="s">
        <v>46</v>
      </c>
      <c r="IA4" s="113"/>
      <c r="IB4" s="113"/>
      <c r="IW4" s="152"/>
    </row>
    <row r="5" spans="1:266" s="159" customFormat="1" ht="23.45" customHeight="1">
      <c r="A5" s="153" t="s">
        <v>266</v>
      </c>
      <c r="B5" s="154" t="s">
        <v>267</v>
      </c>
      <c r="C5" s="155">
        <f>M5+AP5+BG5+BS5+CO5+CZ5+DQ5+EC5+EE5+FB5+FD5+GA5+GQ5+HB5</f>
        <v>7476</v>
      </c>
      <c r="D5" s="155">
        <f>[1]ISRP50!D6</f>
        <v>121</v>
      </c>
      <c r="E5" s="155">
        <f>[1]ISRP50!E6</f>
        <v>123</v>
      </c>
      <c r="F5" s="155">
        <f>[1]ISRP50!F6</f>
        <v>137</v>
      </c>
      <c r="G5" s="155">
        <f>[1]ISRP50!G6</f>
        <v>145</v>
      </c>
      <c r="H5" s="155">
        <f>[1]ISRP50!H6</f>
        <v>135</v>
      </c>
      <c r="I5" s="155">
        <f>[1]ISRP50!I6</f>
        <v>122</v>
      </c>
      <c r="J5" s="155">
        <f>[1]ISRP50!J6</f>
        <v>63</v>
      </c>
      <c r="K5" s="155">
        <f>[1]ISRP50!K6</f>
        <v>44</v>
      </c>
      <c r="L5" s="156">
        <f>J5+K5</f>
        <v>107</v>
      </c>
      <c r="M5" s="157">
        <f>D5+E5+F5+G5+H5+I5+L5</f>
        <v>890</v>
      </c>
      <c r="N5" s="155">
        <f>[1]ISRP50!M6</f>
        <v>61</v>
      </c>
      <c r="O5" s="155">
        <f>[1]ISRP50!V6</f>
        <v>1</v>
      </c>
      <c r="P5" s="156">
        <f>SUM(N5:O5)</f>
        <v>62</v>
      </c>
      <c r="Q5" s="155">
        <f>[1]ISRP50!N6</f>
        <v>120</v>
      </c>
      <c r="R5" s="155">
        <f>[1]ISRP50!O6</f>
        <v>116</v>
      </c>
      <c r="S5" s="155">
        <f>[1]ISRP50!P6</f>
        <v>2</v>
      </c>
      <c r="T5" s="156">
        <f>SUM(R5:S5)</f>
        <v>118</v>
      </c>
      <c r="U5" s="155">
        <f>[1]ISRP50!Q6</f>
        <v>31</v>
      </c>
      <c r="V5" s="155">
        <f>[1]ISRP50!W6</f>
        <v>22</v>
      </c>
      <c r="W5" s="155">
        <f>[1]ISRP50!S6</f>
        <v>31</v>
      </c>
      <c r="X5" s="156">
        <f>SUM(V5:W5)</f>
        <v>53</v>
      </c>
      <c r="Y5" s="155">
        <f>[1]ISRP50!X6</f>
        <v>20</v>
      </c>
      <c r="Z5" s="155">
        <f>[1]ISRP50!U6</f>
        <v>2</v>
      </c>
      <c r="AA5" s="156">
        <f>SUM(Y5:Z5)</f>
        <v>22</v>
      </c>
      <c r="AB5" s="155">
        <f>[1]ISRP50!Y6</f>
        <v>3</v>
      </c>
      <c r="AC5" s="155">
        <f>[1]ISRP50!R6</f>
        <v>10</v>
      </c>
      <c r="AD5" s="155">
        <f>[1]ISRP50!T6</f>
        <v>2</v>
      </c>
      <c r="AE5" s="156">
        <f>SUM(AB5:AD5)</f>
        <v>15</v>
      </c>
      <c r="AF5" s="155">
        <f>[1]ISRP50!Z6</f>
        <v>90</v>
      </c>
      <c r="AG5" s="155">
        <f>[1]ISRP50!AA6</f>
        <v>25</v>
      </c>
      <c r="AH5" s="155">
        <f>[1]ISRP50!BO6</f>
        <v>0</v>
      </c>
      <c r="AI5" s="155">
        <f>[1]ISRP50!AB6+[1]ISRP50!CF6</f>
        <v>21</v>
      </c>
      <c r="AJ5" s="155">
        <f>[1]ISRP50!BT6</f>
        <v>0</v>
      </c>
      <c r="AK5" s="156">
        <f>SUM(AH5:AJ5)</f>
        <v>21</v>
      </c>
      <c r="AL5" s="155">
        <f>([1]ISRP50!AC6+[1]ISRP50!CG6)</f>
        <v>19</v>
      </c>
      <c r="AM5" s="155">
        <f>[1]ISRP50!CG6</f>
        <v>1</v>
      </c>
      <c r="AN5" s="156">
        <f>SUM(AL5:AM5)</f>
        <v>20</v>
      </c>
      <c r="AO5" s="156">
        <f>AK5+AN5</f>
        <v>41</v>
      </c>
      <c r="AP5" s="157">
        <f>P5+Q5+T5+U5+V5+W5+AA5+AE5+AF5+AG5+AO5</f>
        <v>577</v>
      </c>
      <c r="AQ5" s="155">
        <f>[1]ISRP50!AE6</f>
        <v>29</v>
      </c>
      <c r="AR5" s="155">
        <f>[1]ISRP50!AF6</f>
        <v>230</v>
      </c>
      <c r="AS5" s="155">
        <v>0</v>
      </c>
      <c r="AT5" s="157">
        <f>SUM(AR5:AS5)</f>
        <v>230</v>
      </c>
      <c r="AU5" s="155">
        <f>[1]ISRP50!AP6+[1]ISRP50!DY6</f>
        <v>21</v>
      </c>
      <c r="AV5" s="155">
        <f>[1]ISRP50!AI6+[1]ISRP50!AO6</f>
        <v>169</v>
      </c>
      <c r="AW5" s="155">
        <f>[1]ISRP50!AK6</f>
        <v>102</v>
      </c>
      <c r="AX5" s="155">
        <v>0</v>
      </c>
      <c r="AY5" s="155">
        <f>[1]ISRP50!AH6</f>
        <v>62</v>
      </c>
      <c r="AZ5" s="155">
        <f>[1]ISRP50!AG6</f>
        <v>75</v>
      </c>
      <c r="BA5" s="155">
        <v>0</v>
      </c>
      <c r="BB5" s="155">
        <v>0</v>
      </c>
      <c r="BC5" s="155">
        <f>[1]ISRP50!AJ6</f>
        <v>69</v>
      </c>
      <c r="BD5" s="155">
        <f>[1]ISRP50!AL6</f>
        <v>178</v>
      </c>
      <c r="BE5" s="155">
        <f>[1]ISRP50!AM6</f>
        <v>2</v>
      </c>
      <c r="BF5" s="156">
        <f>SUM(AV5:BE5)</f>
        <v>657</v>
      </c>
      <c r="BG5" s="157">
        <f>AQ5+AT5+AU5+BF5</f>
        <v>937</v>
      </c>
      <c r="BH5" s="155">
        <f>[1]ISRP50!BD6</f>
        <v>59</v>
      </c>
      <c r="BI5" s="155">
        <f>[1]ISRP50!BC6</f>
        <v>6</v>
      </c>
      <c r="BJ5" s="155">
        <f>[1]ISRP50!BE6</f>
        <v>96</v>
      </c>
      <c r="BK5" s="155">
        <f>[1]ISRP50!BF6</f>
        <v>57</v>
      </c>
      <c r="BL5" s="155">
        <f>[1]ISRP50!BG6</f>
        <v>43</v>
      </c>
      <c r="BM5" s="155">
        <f>[1]ISRP50!BH6</f>
        <v>103</v>
      </c>
      <c r="BN5" s="155">
        <f>[1]ISRP50!BI6</f>
        <v>1</v>
      </c>
      <c r="BO5" s="155">
        <v>0</v>
      </c>
      <c r="BP5" s="155">
        <f>[1]ISRP50!BJ6</f>
        <v>48</v>
      </c>
      <c r="BQ5" s="155">
        <f>[1]ISRP50!BK6</f>
        <v>24</v>
      </c>
      <c r="BR5" s="156">
        <f>SUM(BN5:BQ5)</f>
        <v>73</v>
      </c>
      <c r="BS5" s="157">
        <f>BH5+BI5+BJ5+BK5+BL5+BM5+BR5</f>
        <v>437</v>
      </c>
      <c r="BT5" s="155">
        <f>[1]ISRP50!CI6</f>
        <v>13</v>
      </c>
      <c r="BU5" s="155">
        <f>[1]ISRP50!CX6</f>
        <v>17</v>
      </c>
      <c r="BV5" s="155">
        <f>[1]ISRP50!CK6</f>
        <v>18</v>
      </c>
      <c r="BW5" s="155">
        <f>[1]ISRP50!CJ6</f>
        <v>47</v>
      </c>
      <c r="BX5" s="155">
        <f>[1]ISRP50!CO6</f>
        <v>68</v>
      </c>
      <c r="BY5" s="155">
        <f>[1]ISRP50!CP6</f>
        <v>21</v>
      </c>
      <c r="BZ5" s="155">
        <v>0</v>
      </c>
      <c r="CA5" s="155">
        <f>[1]ISRP50!CQ6</f>
        <v>9</v>
      </c>
      <c r="CB5" s="155">
        <v>0</v>
      </c>
      <c r="CC5" s="155">
        <f>[1]ISRP50!CR6</f>
        <v>6</v>
      </c>
      <c r="CD5" s="156">
        <f>SUM(BY5:CC5)</f>
        <v>36</v>
      </c>
      <c r="CE5" s="155">
        <f>[1]ISRP50!CS6</f>
        <v>53</v>
      </c>
      <c r="CF5" s="155">
        <f>[1]ISRP50!CU6</f>
        <v>7</v>
      </c>
      <c r="CG5" s="155">
        <f>[1]ISRP50!CT6</f>
        <v>5</v>
      </c>
      <c r="CH5" s="156">
        <f>SUM(CF5:CG5)</f>
        <v>12</v>
      </c>
      <c r="CI5" s="155">
        <f>[1]ISRP50!CL6</f>
        <v>18</v>
      </c>
      <c r="CJ5" s="155">
        <f>[1]ISRP50!CW6</f>
        <v>1</v>
      </c>
      <c r="CK5" s="155">
        <f>[1]ISRP50!CN6</f>
        <v>3</v>
      </c>
      <c r="CL5" s="155">
        <f>[1]ISRP50!CM6</f>
        <v>2</v>
      </c>
      <c r="CM5" s="155">
        <f>SUM(CI5:CL5)</f>
        <v>24</v>
      </c>
      <c r="CN5" s="155">
        <f>[1]ISRP50!CV6</f>
        <v>22</v>
      </c>
      <c r="CO5" s="157">
        <f>BT5+BU5+BV5+BW5+BX5+CD5+CE5+CH5+CM5+CN5</f>
        <v>310</v>
      </c>
      <c r="CP5" s="155">
        <f>[1]ISRP50!CZ6</f>
        <v>37</v>
      </c>
      <c r="CQ5" s="155">
        <f>[1]ISRP50!DA6</f>
        <v>38</v>
      </c>
      <c r="CR5" s="155">
        <f>[1]ISRP50!DC6</f>
        <v>56</v>
      </c>
      <c r="CS5" s="156">
        <f>SUM(CQ5:CR5)</f>
        <v>94</v>
      </c>
      <c r="CT5" s="155">
        <f>[1]ISRP50!DD6</f>
        <v>50</v>
      </c>
      <c r="CU5" s="155">
        <f>[1]ISRP50!DE6</f>
        <v>44</v>
      </c>
      <c r="CV5" s="155">
        <f>[1]ISRP50!DF6</f>
        <v>28</v>
      </c>
      <c r="CW5" s="155">
        <v>0</v>
      </c>
      <c r="CX5" s="156">
        <f>SUM(CU5:CW5)</f>
        <v>72</v>
      </c>
      <c r="CY5" s="155">
        <f>[1]ISRP50!DH6</f>
        <v>36</v>
      </c>
      <c r="CZ5" s="157">
        <f>CP5+CS5+CT5+CX5+CY5</f>
        <v>289</v>
      </c>
      <c r="DA5" s="155">
        <f>[1]ISRP50!DK6</f>
        <v>61</v>
      </c>
      <c r="DB5" s="155">
        <f>[1]ISRP50!DL6</f>
        <v>46</v>
      </c>
      <c r="DC5" s="155">
        <f>[1]ISRP50!DM6</f>
        <v>23</v>
      </c>
      <c r="DD5" s="155">
        <f>[1]ISRP50!DJ6</f>
        <v>243</v>
      </c>
      <c r="DE5" s="156">
        <f>SUM(DA5:DD5)</f>
        <v>373</v>
      </c>
      <c r="DF5" s="155">
        <f>[1]ISRP50!DR6</f>
        <v>11</v>
      </c>
      <c r="DG5" s="155">
        <f>[1]ISRP50!DS6</f>
        <v>23</v>
      </c>
      <c r="DH5" s="155">
        <v>0</v>
      </c>
      <c r="DI5" s="155">
        <f>[1]ISRP50!DN6</f>
        <v>128</v>
      </c>
      <c r="DJ5" s="155">
        <v>0</v>
      </c>
      <c r="DK5" s="155">
        <f>[1]ISRP50!DO6</f>
        <v>15</v>
      </c>
      <c r="DL5" s="155">
        <f>[1]ISRP50!DP6</f>
        <v>74</v>
      </c>
      <c r="DM5" s="155">
        <v>0</v>
      </c>
      <c r="DN5" s="155">
        <f>[1]ISRP50!DQ6</f>
        <v>94</v>
      </c>
      <c r="DO5" s="155">
        <v>0</v>
      </c>
      <c r="DP5" s="156">
        <f>SUM(DH5:DO5)</f>
        <v>311</v>
      </c>
      <c r="DQ5" s="157">
        <f>DE5+DF5+DG5+DP5</f>
        <v>718</v>
      </c>
      <c r="DR5" s="155">
        <f>[1]ISRP50!ED6</f>
        <v>43</v>
      </c>
      <c r="DS5" s="155">
        <f>[1]ISRP50!DU6</f>
        <v>77</v>
      </c>
      <c r="DT5" s="155">
        <f>[1]ISRP50!DV6</f>
        <v>14</v>
      </c>
      <c r="DU5" s="156">
        <f>SUM(DS5:DT5)</f>
        <v>91</v>
      </c>
      <c r="DV5" s="155">
        <f>[1]ISRP50!DW6</f>
        <v>28</v>
      </c>
      <c r="DW5" s="155">
        <f>[1]ISRP50!AN6+[1]ISRP50!DZ6</f>
        <v>89</v>
      </c>
      <c r="DX5" s="155">
        <f>[1]ISRP50!DX6</f>
        <v>54</v>
      </c>
      <c r="DY5" s="155">
        <f>[1]ISRP50!EA6</f>
        <v>51</v>
      </c>
      <c r="DZ5" s="155">
        <f>[1]ISRP50!EB6</f>
        <v>14</v>
      </c>
      <c r="EA5" s="155">
        <f>[1]ISRP50!EC6</f>
        <v>9</v>
      </c>
      <c r="EB5" s="156">
        <f>DZ5+EA5</f>
        <v>23</v>
      </c>
      <c r="EC5" s="157">
        <f>DR5+DU5+DV5+DW5+DX5+DY5+EB5</f>
        <v>379</v>
      </c>
      <c r="ED5" s="155">
        <f>[1]ISRP50!EJ6</f>
        <v>50</v>
      </c>
      <c r="EE5" s="157">
        <f>SUM(ED5)</f>
        <v>50</v>
      </c>
      <c r="EF5" s="155">
        <f>[1]ISRP50!EN6</f>
        <v>15</v>
      </c>
      <c r="EG5" s="155">
        <f>[1]ISRP50!EO6</f>
        <v>157</v>
      </c>
      <c r="EH5" s="155">
        <f>[1]ISRP50!EP6</f>
        <v>16</v>
      </c>
      <c r="EI5" s="155">
        <f>[1]ISRP50!FB6</f>
        <v>7</v>
      </c>
      <c r="EJ5" s="155">
        <f>[1]ISRP50!ER6</f>
        <v>14</v>
      </c>
      <c r="EK5" s="155">
        <f>[1]ISRP50!ET6</f>
        <v>2</v>
      </c>
      <c r="EL5" s="156">
        <f>SUM(EH5:EK5)</f>
        <v>39</v>
      </c>
      <c r="EM5" s="155">
        <f>[1]ISRP50!EW6</f>
        <v>25</v>
      </c>
      <c r="EN5" s="155">
        <f>[1]ISRP50!BU6+[1]ISRP50!EL6</f>
        <v>161</v>
      </c>
      <c r="EO5" s="155">
        <f>[1]ISRP50!BV6</f>
        <v>1</v>
      </c>
      <c r="EP5" s="155">
        <f>[1]ISRP50!BW6</f>
        <v>2</v>
      </c>
      <c r="EQ5" s="155">
        <v>0</v>
      </c>
      <c r="ER5" s="155">
        <v>0</v>
      </c>
      <c r="ES5" s="155">
        <f>[1]ISRP50!BX6</f>
        <v>1</v>
      </c>
      <c r="ET5" s="155">
        <f>[1]ISRP50!BL6+[1]ISRP50!EM6</f>
        <v>265</v>
      </c>
      <c r="EU5" s="155">
        <f>[1]ISRP50!BQ6</f>
        <v>2</v>
      </c>
      <c r="EV5" s="155">
        <f>[1]ISRP50!BR6</f>
        <v>1</v>
      </c>
      <c r="EW5" s="155">
        <v>0</v>
      </c>
      <c r="EX5" s="155">
        <f>[1]ISRP50!BS6</f>
        <v>2</v>
      </c>
      <c r="EY5" s="155">
        <f>[1]ISRP50!EU6</f>
        <v>7</v>
      </c>
      <c r="EZ5" s="155">
        <f>[1]ISRP50!EV6</f>
        <v>8</v>
      </c>
      <c r="FA5" s="156">
        <f>SUM(EO5:EZ5)</f>
        <v>289</v>
      </c>
      <c r="FB5" s="157">
        <f>EF5+EG5+EL5+EM5+EN5+FA5</f>
        <v>686</v>
      </c>
      <c r="FC5" s="155">
        <f>[1]ISRP50!FF6</f>
        <v>117</v>
      </c>
      <c r="FD5" s="157">
        <f>SUM(FC5)</f>
        <v>117</v>
      </c>
      <c r="FE5" s="155">
        <f>[1]ISRP50!FM6</f>
        <v>1</v>
      </c>
      <c r="FF5" s="155">
        <f>[1]ISRP50!FO6</f>
        <v>2</v>
      </c>
      <c r="FG5" s="155">
        <f>[1]ISRP50!FR6</f>
        <v>5</v>
      </c>
      <c r="FH5" s="155">
        <f>[1]ISRP50!FN6</f>
        <v>1</v>
      </c>
      <c r="FI5" s="155">
        <f>[1]ISRP50!FP6</f>
        <v>1</v>
      </c>
      <c r="FJ5" s="155">
        <f>[1]ISRP50!FQ6</f>
        <v>0</v>
      </c>
      <c r="FK5" s="156">
        <f>SUM(FE5:FJ5)</f>
        <v>10</v>
      </c>
      <c r="FL5" s="155">
        <f>[1]ISRP50!FP6</f>
        <v>1</v>
      </c>
      <c r="FM5" s="155">
        <f>[1]ISRP50!AU6+[1]ISRP50!FL6</f>
        <v>271</v>
      </c>
      <c r="FN5" s="155">
        <f>[1]ISRP50!FH6</f>
        <v>43</v>
      </c>
      <c r="FO5" s="155">
        <f>[1]ISRP50!AZ6</f>
        <v>1</v>
      </c>
      <c r="FP5" s="155">
        <f>[1]ISRP50!AR6+[1]ISRP50!FI6</f>
        <v>84</v>
      </c>
      <c r="FQ5" s="155">
        <f>[1]ISRP50!AW6</f>
        <v>1</v>
      </c>
      <c r="FR5" s="155">
        <f>[1]ISRP50!AS6+[1]ISRP50!FJ6</f>
        <v>88</v>
      </c>
      <c r="FS5" s="155">
        <v>0</v>
      </c>
      <c r="FT5" s="155">
        <v>0</v>
      </c>
      <c r="FU5" s="155">
        <f>[1]ISRP50!AY6</f>
        <v>1</v>
      </c>
      <c r="FV5" s="155">
        <f>[1]ISRP50!AX6</f>
        <v>1</v>
      </c>
      <c r="FW5" s="155">
        <v>0</v>
      </c>
      <c r="FX5" s="155">
        <f>[1]ISRP50!AT6+[1]ISRP50!FK6</f>
        <v>110</v>
      </c>
      <c r="FY5" s="155">
        <v>0</v>
      </c>
      <c r="FZ5" s="156">
        <f>SUM(FL5:FY5)</f>
        <v>601</v>
      </c>
      <c r="GA5" s="157">
        <f>FK5+FZ5</f>
        <v>611</v>
      </c>
      <c r="GB5" s="155">
        <f>[1]ISRP50!CC6+[1]ISRP50!GH6</f>
        <v>104</v>
      </c>
      <c r="GC5" s="155">
        <f>[1]ISRP50!CE6+[1]ISRP50!GD6</f>
        <v>201</v>
      </c>
      <c r="GD5" s="155">
        <f>[1]ISRP50!EF6</f>
        <v>14</v>
      </c>
      <c r="GE5" s="155">
        <f>[1]ISRP50!CD6+[1]ISRP50!GE6</f>
        <v>65</v>
      </c>
      <c r="GF5" s="155">
        <f>[1]ISRP50!BZ6+[1]ISRP50!GF6</f>
        <v>64</v>
      </c>
      <c r="GG5" s="155">
        <f>[1]ISRP50!CA6+[1]ISRP50!GG6</f>
        <v>71</v>
      </c>
      <c r="GH5" s="155">
        <f>[1]ISRP50!BY6</f>
        <v>1</v>
      </c>
      <c r="GI5" s="155">
        <f>[1]ISRP50!CB6</f>
        <v>1</v>
      </c>
      <c r="GJ5" s="156">
        <f>SUM(GE5:GI5)</f>
        <v>202</v>
      </c>
      <c r="GK5" s="155">
        <f>[1]ISRP50!GJ6</f>
        <v>22</v>
      </c>
      <c r="GL5" s="155">
        <f>[1]ISRP50!EE6+[1]ISRP50!GI6</f>
        <v>702</v>
      </c>
      <c r="GM5" s="155">
        <f>[1]ISRP50!EG6+[1]ISRP50!GK6</f>
        <v>31</v>
      </c>
      <c r="GN5" s="155">
        <f>[1]ISRP50!GL6</f>
        <v>0</v>
      </c>
      <c r="GO5" s="156">
        <f>SUM(GK5:GN5)</f>
        <v>755</v>
      </c>
      <c r="GP5" s="156">
        <f>GD5+GK5+GL5+GM5+GN5</f>
        <v>769</v>
      </c>
      <c r="GQ5" s="157">
        <f>GB5+GC5+GP5+GJ5</f>
        <v>1276</v>
      </c>
      <c r="GR5" s="155">
        <f>[1]ISRP50!FT6</f>
        <v>48</v>
      </c>
      <c r="GS5" s="155">
        <f>[1]ISRP50!FU6</f>
        <v>22</v>
      </c>
      <c r="GT5" s="155">
        <f>[1]ISRP50!GB6</f>
        <v>27</v>
      </c>
      <c r="GU5" s="155">
        <f>[1]ISRP50!FV6</f>
        <v>13</v>
      </c>
      <c r="GV5" s="155">
        <f>[1]ISRP50!FW6</f>
        <v>7</v>
      </c>
      <c r="GW5" s="158">
        <f>SUM(GU5:GV5)</f>
        <v>20</v>
      </c>
      <c r="GX5" s="155">
        <f>[1]ISRP50!FX6</f>
        <v>13</v>
      </c>
      <c r="GY5" s="155">
        <f>[1]ISRP50!FZ6</f>
        <v>57</v>
      </c>
      <c r="GZ5" s="155">
        <f>[1]ISRP50!GA6</f>
        <v>2</v>
      </c>
      <c r="HA5" s="155">
        <f>[1]ISRP50!FY6</f>
        <v>10</v>
      </c>
      <c r="HB5" s="157">
        <f>GR5+GS5+GT5+GW5+GX5+GY5+GZ5+HA5</f>
        <v>199</v>
      </c>
      <c r="HE5" s="160">
        <f>M5+BG5+BS5+CZ5+DQ5+EC5+FB5+GA5+GQ5-BI5-DR5+AI5+AL5</f>
        <v>6214</v>
      </c>
      <c r="HF5" s="160">
        <f>N5+O5+Q5+R5+S5+U5+V5+W5+Y5+Z5+AB5+AC5+AD5+AG5+AH5+AJ5+AM5+BI5+BT5+BU5+CK5+BV5+CL5+BW5+BX5+BY5+BZ5+CA5+CB5+CC5+CE5+CF5+CG5+CI5+CJ5+CN5+DR5+ED5</f>
        <v>856</v>
      </c>
      <c r="HG5" s="160">
        <f>FC5+GR5+GS5+GT5+GU5+GV5+GX5+GY5+GZ5+HA5+AF5</f>
        <v>406</v>
      </c>
      <c r="HH5" s="160">
        <f>SUM(HE5:HG5)</f>
        <v>7476</v>
      </c>
      <c r="HI5" s="161"/>
      <c r="HJ5" s="162" t="s">
        <v>268</v>
      </c>
      <c r="HK5" s="163" t="s">
        <v>269</v>
      </c>
      <c r="HL5" s="161">
        <f t="shared" ref="HL5:HQ10" si="0">HL19+HL34+HL49</f>
        <v>890</v>
      </c>
      <c r="HM5" s="161">
        <f t="shared" si="0"/>
        <v>577</v>
      </c>
      <c r="HN5" s="161">
        <f t="shared" si="0"/>
        <v>437</v>
      </c>
      <c r="HO5" s="161">
        <f t="shared" si="0"/>
        <v>937</v>
      </c>
      <c r="HP5" s="161">
        <f>BT5+BU5+BV5+BW5+BX5+BY5+BZ5+CA5+CB5+CC5+CE5+CF5+CG5+CI5+CJ5+CK5+CL5+CN5</f>
        <v>310</v>
      </c>
      <c r="HQ5" s="161">
        <f t="shared" si="0"/>
        <v>289</v>
      </c>
      <c r="HR5" s="164">
        <v>0</v>
      </c>
      <c r="HS5" s="161">
        <f t="shared" ref="HS5:HZ10" si="1">HS19+HS34+HS49</f>
        <v>379</v>
      </c>
      <c r="HT5" s="161">
        <f t="shared" si="1"/>
        <v>117</v>
      </c>
      <c r="HU5" s="161">
        <f t="shared" si="1"/>
        <v>199</v>
      </c>
      <c r="HV5" s="161">
        <f t="shared" si="1"/>
        <v>718</v>
      </c>
      <c r="HW5" s="161">
        <f t="shared" si="1"/>
        <v>50</v>
      </c>
      <c r="HX5" s="161">
        <f t="shared" si="1"/>
        <v>1276</v>
      </c>
      <c r="HY5" s="161">
        <f t="shared" si="1"/>
        <v>686</v>
      </c>
      <c r="HZ5" s="161">
        <f t="shared" si="1"/>
        <v>611</v>
      </c>
      <c r="IA5" s="161">
        <f>SUM(HL5:HZ5)</f>
        <v>7476</v>
      </c>
      <c r="IB5" s="113"/>
      <c r="IC5" s="144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1"/>
      <c r="IP5" s="159" t="s">
        <v>270</v>
      </c>
    </row>
    <row r="6" spans="1:266" s="159" customFormat="1" ht="27.6" customHeight="1">
      <c r="A6" s="153" t="s">
        <v>271</v>
      </c>
      <c r="B6" s="154" t="s">
        <v>272</v>
      </c>
      <c r="C6" s="166">
        <f>M6+AP6+BG6+BS6+CO6+CZ6+DQ6+EC6+EE6+FB6+FD6+GA6+GQ6+HB6</f>
        <v>6610</v>
      </c>
      <c r="D6" s="155">
        <f>[1]ISRP50!D7</f>
        <v>121</v>
      </c>
      <c r="E6" s="155">
        <f>[1]ISRP50!E7</f>
        <v>123</v>
      </c>
      <c r="F6" s="155">
        <f>[1]ISRP50!F7</f>
        <v>137</v>
      </c>
      <c r="G6" s="155">
        <f>[1]ISRP50!G7</f>
        <v>145</v>
      </c>
      <c r="H6" s="155">
        <f>[1]ISRP50!H7</f>
        <v>135</v>
      </c>
      <c r="I6" s="155">
        <f>[1]ISRP50!I7</f>
        <v>122</v>
      </c>
      <c r="J6" s="155">
        <f>[1]ISRP50!J7</f>
        <v>63</v>
      </c>
      <c r="K6" s="155">
        <f>[1]ISRP50!K7</f>
        <v>44</v>
      </c>
      <c r="L6" s="156">
        <f>J6+K6</f>
        <v>107</v>
      </c>
      <c r="M6" s="157">
        <f>D6+E6+F6+G6+H6+I6+L6</f>
        <v>890</v>
      </c>
      <c r="N6" s="155">
        <f>[1]ISRP50!M7</f>
        <v>45</v>
      </c>
      <c r="O6" s="155">
        <f>[1]ISRP50!V7</f>
        <v>1</v>
      </c>
      <c r="P6" s="156">
        <f>SUM(N6:O6)</f>
        <v>46</v>
      </c>
      <c r="Q6" s="155">
        <f>[1]ISRP50!N7</f>
        <v>85</v>
      </c>
      <c r="R6" s="155">
        <f>[1]ISRP50!O7</f>
        <v>83</v>
      </c>
      <c r="S6" s="155">
        <f>[1]ISRP50!P7</f>
        <v>2</v>
      </c>
      <c r="T6" s="156">
        <f>SUM(R6:S6)</f>
        <v>85</v>
      </c>
      <c r="U6" s="155">
        <f>[1]ISRP50!Q7</f>
        <v>29</v>
      </c>
      <c r="V6" s="155">
        <f>[1]ISRP50!W7</f>
        <v>16</v>
      </c>
      <c r="W6" s="155">
        <f>[1]ISRP50!S7</f>
        <v>23</v>
      </c>
      <c r="X6" s="156">
        <f>SUM(V6:W6)</f>
        <v>39</v>
      </c>
      <c r="Y6" s="155">
        <f>[1]ISRP50!X7</f>
        <v>15</v>
      </c>
      <c r="Z6" s="155">
        <f>[1]ISRP50!U7</f>
        <v>2</v>
      </c>
      <c r="AA6" s="156">
        <f>SUM(Y6:Z6)</f>
        <v>17</v>
      </c>
      <c r="AB6" s="155">
        <f>[1]ISRP50!Y7</f>
        <v>3</v>
      </c>
      <c r="AC6" s="155">
        <f>[1]ISRP50!R7</f>
        <v>10</v>
      </c>
      <c r="AD6" s="155">
        <f>[1]ISRP50!T7</f>
        <v>2</v>
      </c>
      <c r="AE6" s="156">
        <f>SUM(AB6:AD6)</f>
        <v>15</v>
      </c>
      <c r="AF6" s="155">
        <f>[1]ISRP50!Z7</f>
        <v>65</v>
      </c>
      <c r="AG6" s="155">
        <f>[1]ISRP50!AA7</f>
        <v>18</v>
      </c>
      <c r="AH6" s="155">
        <f>[1]ISRP50!BO7</f>
        <v>0</v>
      </c>
      <c r="AI6" s="155">
        <f>[1]ISRP50!AB7+[1]ISRP50!CF7</f>
        <v>15</v>
      </c>
      <c r="AJ6" s="155">
        <f>[1]ISRP50!BT7</f>
        <v>0</v>
      </c>
      <c r="AK6" s="156">
        <f>SUM(AH6:AJ6)</f>
        <v>15</v>
      </c>
      <c r="AL6" s="155">
        <f>[1]ISRP50!AC7+[1]ISRP50!CG7</f>
        <v>19</v>
      </c>
      <c r="AM6" s="155">
        <f>[1]ISRP50!CG7</f>
        <v>1</v>
      </c>
      <c r="AN6" s="156">
        <f>SUM(AL6:AM6)</f>
        <v>20</v>
      </c>
      <c r="AO6" s="156">
        <f>AK6+AN6</f>
        <v>35</v>
      </c>
      <c r="AP6" s="157">
        <f>P6+Q6+T6+U6+V6+W6+AA6+AE6+AF6+AG6+AO6</f>
        <v>434</v>
      </c>
      <c r="AQ6" s="155">
        <f>[1]ISRP50!AE7</f>
        <v>29</v>
      </c>
      <c r="AR6" s="155">
        <f>[1]ISRP50!AF7</f>
        <v>227</v>
      </c>
      <c r="AS6" s="155">
        <v>0</v>
      </c>
      <c r="AT6" s="157">
        <f>SUM(AR6:AS6)</f>
        <v>227</v>
      </c>
      <c r="AU6" s="155">
        <f>[1]ISRP50!AP7+[1]ISRP50!DY7</f>
        <v>18</v>
      </c>
      <c r="AV6" s="155">
        <f>[1]ISRP50!AI7+[1]ISRP50!AO7</f>
        <v>160</v>
      </c>
      <c r="AW6" s="155">
        <f>[1]ISRP50!AK7</f>
        <v>102</v>
      </c>
      <c r="AX6" s="155">
        <v>0</v>
      </c>
      <c r="AY6" s="155">
        <f>[1]ISRP50!AH7</f>
        <v>57</v>
      </c>
      <c r="AZ6" s="155">
        <f>[1]ISRP50!AG7</f>
        <v>75</v>
      </c>
      <c r="BA6" s="155">
        <v>0</v>
      </c>
      <c r="BB6" s="155">
        <v>0</v>
      </c>
      <c r="BC6" s="155">
        <f>[1]ISRP50!AJ7</f>
        <v>58</v>
      </c>
      <c r="BD6" s="155">
        <f>[1]ISRP50!AL7</f>
        <v>177</v>
      </c>
      <c r="BE6" s="155">
        <f>[1]ISRP50!AM7</f>
        <v>2</v>
      </c>
      <c r="BF6" s="156">
        <f>SUM(AV6:BE6)</f>
        <v>631</v>
      </c>
      <c r="BG6" s="157">
        <f>AQ6+AT6+AU6+BF6</f>
        <v>905</v>
      </c>
      <c r="BH6" s="155">
        <f>[1]ISRP50!BD7</f>
        <v>57</v>
      </c>
      <c r="BI6" s="155">
        <f>[1]ISRP50!BC7</f>
        <v>6</v>
      </c>
      <c r="BJ6" s="155">
        <f>[1]ISRP50!BE7</f>
        <v>94</v>
      </c>
      <c r="BK6" s="155">
        <f>[1]ISRP50!BF7</f>
        <v>55</v>
      </c>
      <c r="BL6" s="155">
        <f>[1]ISRP50!BG7</f>
        <v>42</v>
      </c>
      <c r="BM6" s="155">
        <f>[1]ISRP50!BH7</f>
        <v>101</v>
      </c>
      <c r="BN6" s="155">
        <f>[1]ISRP50!BI7</f>
        <v>1</v>
      </c>
      <c r="BO6" s="155">
        <v>0</v>
      </c>
      <c r="BP6" s="155">
        <f>[1]ISRP50!BJ7</f>
        <v>47</v>
      </c>
      <c r="BQ6" s="155">
        <f>[1]ISRP50!BK7</f>
        <v>23</v>
      </c>
      <c r="BR6" s="156">
        <f>SUM(BN6:BQ6)</f>
        <v>71</v>
      </c>
      <c r="BS6" s="157">
        <f>BH6+BI6+BJ6+BK6+BL6+BM6+BR6</f>
        <v>426</v>
      </c>
      <c r="BT6" s="155">
        <f>[1]ISRP50!CI7</f>
        <v>12</v>
      </c>
      <c r="BU6" s="155">
        <f>[1]ISRP50!CX7</f>
        <v>12</v>
      </c>
      <c r="BV6" s="155">
        <f>[1]ISRP50!CK7</f>
        <v>16</v>
      </c>
      <c r="BW6" s="155">
        <f>[1]ISRP50!CJ7</f>
        <v>38</v>
      </c>
      <c r="BX6" s="155">
        <f>[1]ISRP50!CO7</f>
        <v>53</v>
      </c>
      <c r="BY6" s="155">
        <f>[1]ISRP50!CP7</f>
        <v>15</v>
      </c>
      <c r="BZ6" s="155">
        <v>0</v>
      </c>
      <c r="CA6" s="155">
        <f>[1]ISRP50!CQ7</f>
        <v>5</v>
      </c>
      <c r="CB6" s="155">
        <v>0</v>
      </c>
      <c r="CC6" s="155">
        <f>[1]ISRP50!CR7</f>
        <v>6</v>
      </c>
      <c r="CD6" s="156">
        <f>SUM(BY6:CC6)</f>
        <v>26</v>
      </c>
      <c r="CE6" s="155">
        <f>[1]ISRP50!CS7</f>
        <v>40</v>
      </c>
      <c r="CF6" s="155">
        <f>[1]ISRP50!CU7</f>
        <v>6</v>
      </c>
      <c r="CG6" s="155">
        <f>[1]ISRP50!CT7</f>
        <v>5</v>
      </c>
      <c r="CH6" s="156">
        <f>SUM(CF6:CG6)</f>
        <v>11</v>
      </c>
      <c r="CI6" s="155">
        <f>[1]ISRP50!CL7</f>
        <v>12</v>
      </c>
      <c r="CJ6" s="155">
        <f>[1]ISRP50!CW7</f>
        <v>1</v>
      </c>
      <c r="CK6" s="155">
        <f>[1]ISRP50!CN7</f>
        <v>3</v>
      </c>
      <c r="CL6" s="155">
        <f>[1]ISRP50!CM7</f>
        <v>2</v>
      </c>
      <c r="CM6" s="155">
        <f>SUM(CI6:CL6)</f>
        <v>18</v>
      </c>
      <c r="CN6" s="155">
        <f>[1]ISRP50!CV7</f>
        <v>17</v>
      </c>
      <c r="CO6" s="157">
        <f>BT6+BU6+BV6+BW6+BX6+CD6+CE6+CH6+CM6+CN6</f>
        <v>243</v>
      </c>
      <c r="CP6" s="155">
        <f>[1]ISRP50!CZ7</f>
        <v>35</v>
      </c>
      <c r="CQ6" s="155">
        <f>[1]ISRP50!DA7</f>
        <v>36</v>
      </c>
      <c r="CR6" s="155">
        <f>[1]ISRP50!DC7</f>
        <v>48</v>
      </c>
      <c r="CS6" s="156">
        <f>SUM(CQ6:CR6)</f>
        <v>84</v>
      </c>
      <c r="CT6" s="155">
        <f>[1]ISRP50!DD7</f>
        <v>45</v>
      </c>
      <c r="CU6" s="155">
        <f>[1]ISRP50!DE7</f>
        <v>41</v>
      </c>
      <c r="CV6" s="155">
        <f>[1]ISRP50!DF7</f>
        <v>26</v>
      </c>
      <c r="CW6" s="155">
        <v>0</v>
      </c>
      <c r="CX6" s="156">
        <f>SUM(CU6:CW6)</f>
        <v>67</v>
      </c>
      <c r="CY6" s="155">
        <f>[1]ISRP50!DH7</f>
        <v>33</v>
      </c>
      <c r="CZ6" s="157">
        <f>CP6+CS6+CT6+CX6+CY6</f>
        <v>264</v>
      </c>
      <c r="DA6" s="155">
        <f>[1]ISRP50!DK7</f>
        <v>49</v>
      </c>
      <c r="DB6" s="155">
        <f>[1]ISRP50!DL7</f>
        <v>37</v>
      </c>
      <c r="DC6" s="155">
        <f>[1]ISRP50!DM7</f>
        <v>21</v>
      </c>
      <c r="DD6" s="155">
        <f>[1]ISRP50!DJ7</f>
        <v>190</v>
      </c>
      <c r="DE6" s="156">
        <f>SUM(DA6:DD6)</f>
        <v>297</v>
      </c>
      <c r="DF6" s="155">
        <f>[1]ISRP50!DR7</f>
        <v>9</v>
      </c>
      <c r="DG6" s="155">
        <f>[1]ISRP50!DS7</f>
        <v>17</v>
      </c>
      <c r="DH6" s="155">
        <v>0</v>
      </c>
      <c r="DI6" s="155">
        <f>[1]ISRP50!DN7</f>
        <v>119</v>
      </c>
      <c r="DJ6" s="155">
        <v>0</v>
      </c>
      <c r="DK6" s="155">
        <f>[1]ISRP50!DO7</f>
        <v>11</v>
      </c>
      <c r="DL6" s="155">
        <f>[1]ISRP50!DP7</f>
        <v>71</v>
      </c>
      <c r="DM6" s="155">
        <v>0</v>
      </c>
      <c r="DN6" s="155">
        <f>[1]ISRP50!DQ7</f>
        <v>82</v>
      </c>
      <c r="DO6" s="155">
        <v>0</v>
      </c>
      <c r="DP6" s="156">
        <f>SUM(DH6:DO6)</f>
        <v>283</v>
      </c>
      <c r="DQ6" s="157">
        <f>DE6+DF6+DG6+DP6</f>
        <v>606</v>
      </c>
      <c r="DR6" s="155">
        <f>[1]ISRP50!ED7</f>
        <v>43</v>
      </c>
      <c r="DS6" s="155">
        <f>[1]ISRP50!DU7</f>
        <v>54</v>
      </c>
      <c r="DT6" s="155">
        <f>[1]ISRP50!DV7</f>
        <v>14</v>
      </c>
      <c r="DU6" s="156">
        <f>SUM(DS6:DT6)</f>
        <v>68</v>
      </c>
      <c r="DV6" s="155">
        <f>[1]ISRP50!DW7</f>
        <v>28</v>
      </c>
      <c r="DW6" s="155">
        <f>[1]ISRP50!AN7+[1]ISRP50!DZ7</f>
        <v>89</v>
      </c>
      <c r="DX6" s="155">
        <f>[1]ISRP50!DX7</f>
        <v>39</v>
      </c>
      <c r="DY6" s="155">
        <f>[1]ISRP50!EA7</f>
        <v>50</v>
      </c>
      <c r="DZ6" s="155">
        <f>[1]ISRP50!EB7</f>
        <v>14</v>
      </c>
      <c r="EA6" s="155">
        <f>[1]ISRP50!EC7</f>
        <v>9</v>
      </c>
      <c r="EB6" s="156">
        <f>DZ6+EA6</f>
        <v>23</v>
      </c>
      <c r="EC6" s="157">
        <f>DR6+DU6+DV6+DW6+DX6+DY6+EB6</f>
        <v>340</v>
      </c>
      <c r="ED6" s="155">
        <f>[1]ISRP50!EJ7</f>
        <v>46</v>
      </c>
      <c r="EE6" s="157">
        <f>SUM(ED6)</f>
        <v>46</v>
      </c>
      <c r="EF6" s="155">
        <f>[1]ISRP50!EN7</f>
        <v>12</v>
      </c>
      <c r="EG6" s="155">
        <f>[1]ISRP50!EO7</f>
        <v>134</v>
      </c>
      <c r="EH6" s="155">
        <f>[1]ISRP50!EP7</f>
        <v>15</v>
      </c>
      <c r="EI6" s="155">
        <f>[1]ISRP50!FB7</f>
        <v>2</v>
      </c>
      <c r="EJ6" s="155">
        <f>[1]ISRP50!ER7</f>
        <v>11</v>
      </c>
      <c r="EK6" s="155">
        <f>[1]ISRP50!ET7</f>
        <v>1</v>
      </c>
      <c r="EL6" s="156">
        <f>SUM(EH6:EK6)</f>
        <v>29</v>
      </c>
      <c r="EM6" s="155">
        <f>[1]ISRP50!EW7</f>
        <v>19</v>
      </c>
      <c r="EN6" s="155">
        <f>[1]ISRP50!BU7+[1]ISRP50!EL7</f>
        <v>146</v>
      </c>
      <c r="EO6" s="155">
        <f>[1]ISRP50!BV7</f>
        <v>1</v>
      </c>
      <c r="EP6" s="155">
        <f>[1]ISRP50!BW7</f>
        <v>2</v>
      </c>
      <c r="EQ6" s="155">
        <f>[1]ISRP50!BR7</f>
        <v>1</v>
      </c>
      <c r="ER6" s="155">
        <f>[1]ISRP50!BS7</f>
        <v>0</v>
      </c>
      <c r="ES6" s="155">
        <f>[1]ISRP50!BX7</f>
        <v>0</v>
      </c>
      <c r="ET6" s="155">
        <f>[1]ISRP50!BL7+[1]ISRP50!EM7</f>
        <v>226</v>
      </c>
      <c r="EU6" s="155">
        <f>[1]ISRP50!BQ7</f>
        <v>2</v>
      </c>
      <c r="EV6" s="155">
        <f>[1]ISRP50!BR7</f>
        <v>1</v>
      </c>
      <c r="EW6" s="155">
        <f>[1]ISRP50!BX7</f>
        <v>0</v>
      </c>
      <c r="EX6" s="155">
        <f>[1]ISRP50!BS7</f>
        <v>0</v>
      </c>
      <c r="EY6" s="155">
        <f>[1]ISRP50!EU7</f>
        <v>4</v>
      </c>
      <c r="EZ6" s="155">
        <f>[1]ISRP50!EV7</f>
        <v>3</v>
      </c>
      <c r="FA6" s="156">
        <f>SUM(EO6:EZ6)</f>
        <v>240</v>
      </c>
      <c r="FB6" s="157">
        <f>EF6+EG6+EL6+EM6+EN6+FA6</f>
        <v>580</v>
      </c>
      <c r="FC6" s="155">
        <f>[1]ISRP50!FF7</f>
        <v>96</v>
      </c>
      <c r="FD6" s="157">
        <f>SUM(FC6)</f>
        <v>96</v>
      </c>
      <c r="FE6" s="155">
        <f>[1]ISRP50!FM7</f>
        <v>1</v>
      </c>
      <c r="FF6" s="155">
        <f>[1]ISRP50!FO7</f>
        <v>2</v>
      </c>
      <c r="FG6" s="155">
        <f>[1]ISRP50!FR7</f>
        <v>5</v>
      </c>
      <c r="FH6" s="155">
        <f>[1]ISRP50!FN7</f>
        <v>1</v>
      </c>
      <c r="FI6" s="155">
        <f>[1]ISRP50!FP7</f>
        <v>1</v>
      </c>
      <c r="FJ6" s="155">
        <f>[1]ISRP50!FQ7</f>
        <v>0</v>
      </c>
      <c r="FK6" s="156">
        <f>SUM(FE6:FJ6)</f>
        <v>10</v>
      </c>
      <c r="FL6" s="155">
        <f>[1]ISRP50!FP7</f>
        <v>1</v>
      </c>
      <c r="FM6" s="155">
        <f>[1]ISRP50!AU7+[1]ISRP50!FL7</f>
        <v>256</v>
      </c>
      <c r="FN6" s="155">
        <f>[1]ISRP50!FH7</f>
        <v>39</v>
      </c>
      <c r="FO6" s="155">
        <f>[1]ISRP50!AZ7</f>
        <v>1</v>
      </c>
      <c r="FP6" s="155">
        <f>[1]ISRP50!AR7+[1]ISRP50!FI7</f>
        <v>75</v>
      </c>
      <c r="FQ6" s="155">
        <f>[1]ISRP50!AW7</f>
        <v>1</v>
      </c>
      <c r="FR6" s="155">
        <f>[1]ISRP50!AS7+[1]ISRP50!FJ7</f>
        <v>83</v>
      </c>
      <c r="FS6" s="155">
        <v>0</v>
      </c>
      <c r="FT6" s="155">
        <v>0</v>
      </c>
      <c r="FU6" s="155">
        <f>[1]ISRP50!AY7</f>
        <v>1</v>
      </c>
      <c r="FV6" s="155">
        <f>[1]ISRP50!AX7</f>
        <v>1</v>
      </c>
      <c r="FW6" s="155">
        <v>0</v>
      </c>
      <c r="FX6" s="155">
        <f>[1]ISRP50!AT7+[1]ISRP50!FK7</f>
        <v>96</v>
      </c>
      <c r="FY6" s="155">
        <v>0</v>
      </c>
      <c r="FZ6" s="156">
        <f>SUM(FL6:FY6)</f>
        <v>554</v>
      </c>
      <c r="GA6" s="157">
        <f>FK6+FZ6</f>
        <v>564</v>
      </c>
      <c r="GB6" s="155">
        <f>[1]ISRP50!CC7+[1]ISRP50!GH7</f>
        <v>75</v>
      </c>
      <c r="GC6" s="155">
        <f>[1]ISRP50!CE7+[1]ISRP50!GD7</f>
        <v>147</v>
      </c>
      <c r="GD6" s="155">
        <f>[1]ISRP50!EF7</f>
        <v>14</v>
      </c>
      <c r="GE6" s="155">
        <f>[1]ISRP50!CD7+[1]ISRP50!GE7</f>
        <v>42</v>
      </c>
      <c r="GF6" s="155">
        <f>[1]ISRP50!BZ7+[1]ISRP50!GF7</f>
        <v>41</v>
      </c>
      <c r="GG6" s="167">
        <f>[1]ISRP50!CA7+[1]ISRP50!GG7+14</f>
        <v>58</v>
      </c>
      <c r="GH6" s="155">
        <f>[1]ISRP50!BY7</f>
        <v>0</v>
      </c>
      <c r="GI6" s="155">
        <f>[1]ISRP50!CB7</f>
        <v>1</v>
      </c>
      <c r="GJ6" s="156">
        <f>SUM(GE6:GI6)</f>
        <v>142</v>
      </c>
      <c r="GK6" s="155">
        <f>[1]ISRP50!GJ7</f>
        <v>16</v>
      </c>
      <c r="GL6" s="155">
        <f>[1]ISRP50!EE7+[1]ISRP50!GI7</f>
        <v>628</v>
      </c>
      <c r="GM6" s="155">
        <f>[1]ISRP50!EG7+[1]ISRP50!GK7</f>
        <v>20</v>
      </c>
      <c r="GN6" s="155">
        <f>[1]ISRP50!GL7</f>
        <v>0</v>
      </c>
      <c r="GO6" s="156">
        <f>SUM(GK6:GN6)</f>
        <v>664</v>
      </c>
      <c r="GP6" s="156">
        <f>GD6+GK6+GL6+GM6+GN6</f>
        <v>678</v>
      </c>
      <c r="GQ6" s="157">
        <f>GB6+GC6+GP6+GJ6</f>
        <v>1042</v>
      </c>
      <c r="GR6" s="155">
        <f>[1]ISRP50!FT7</f>
        <v>46</v>
      </c>
      <c r="GS6" s="155">
        <f>[1]ISRP50!FU7</f>
        <v>18</v>
      </c>
      <c r="GT6" s="155">
        <f>[1]ISRP50!GB7</f>
        <v>24</v>
      </c>
      <c r="GU6" s="155">
        <f>[1]ISRP50!FV7</f>
        <v>11</v>
      </c>
      <c r="GV6" s="155">
        <f>[1]ISRP50!FW7</f>
        <v>6</v>
      </c>
      <c r="GW6" s="158">
        <f>SUM(GU6:GV6)</f>
        <v>17</v>
      </c>
      <c r="GX6" s="155">
        <f>[1]ISRP50!FX7</f>
        <v>12</v>
      </c>
      <c r="GY6" s="155">
        <f>[1]ISRP50!FZ7</f>
        <v>47</v>
      </c>
      <c r="GZ6" s="155">
        <f>[1]ISRP50!GA7</f>
        <v>2</v>
      </c>
      <c r="HA6" s="155">
        <f>[1]ISRP50!FY7</f>
        <v>8</v>
      </c>
      <c r="HB6" s="157">
        <f>GR6+GS6+GT6+GW6+GX6+GY6+GZ6+HA6</f>
        <v>174</v>
      </c>
      <c r="HE6" s="160">
        <f>M6+BG6+BS6+CZ6+DQ6+EC6+FB6+GA6+GQ6-BI6-DR6+AI6+AL6</f>
        <v>5602</v>
      </c>
      <c r="HF6" s="160">
        <f>N6+O6+Q6+R6+S6+U6+V6+W6+Y6+Z6+AB6+AC6+AD6+AG6+AH6+AJ6+AM6+BI6+BT6+BU6+CK6+BV6+CL6+BW6+BX6+BY6+BZ6+CA6+CB6+CC6+CE6+CF6+CG6+CI6+CJ6+CN6+DR6+ED6</f>
        <v>673</v>
      </c>
      <c r="HG6" s="160">
        <f>FC6+GR6+GS6+GT6+GU6+GV6+GX6+GY6+GZ6+HA6+AF6</f>
        <v>335</v>
      </c>
      <c r="HH6" s="160">
        <f>SUM(HE6:HG6)</f>
        <v>6610</v>
      </c>
      <c r="HI6" s="161"/>
      <c r="HJ6" s="168" t="s">
        <v>273</v>
      </c>
      <c r="HK6" s="169"/>
      <c r="HL6" s="161">
        <f t="shared" si="0"/>
        <v>890</v>
      </c>
      <c r="HM6" s="161">
        <f t="shared" si="0"/>
        <v>434</v>
      </c>
      <c r="HN6" s="161">
        <f t="shared" si="0"/>
        <v>426</v>
      </c>
      <c r="HO6" s="161">
        <f t="shared" si="0"/>
        <v>905</v>
      </c>
      <c r="HP6" s="161">
        <f t="shared" si="0"/>
        <v>243</v>
      </c>
      <c r="HQ6" s="161">
        <f t="shared" si="0"/>
        <v>264</v>
      </c>
      <c r="HR6" s="164">
        <v>0</v>
      </c>
      <c r="HS6" s="161">
        <f t="shared" si="1"/>
        <v>340</v>
      </c>
      <c r="HT6" s="161">
        <f t="shared" si="1"/>
        <v>96</v>
      </c>
      <c r="HU6" s="161">
        <f t="shared" si="1"/>
        <v>174</v>
      </c>
      <c r="HV6" s="161">
        <f t="shared" si="1"/>
        <v>606</v>
      </c>
      <c r="HW6" s="161">
        <f t="shared" si="1"/>
        <v>46</v>
      </c>
      <c r="HX6" s="161">
        <f t="shared" si="1"/>
        <v>1042</v>
      </c>
      <c r="HY6" s="161">
        <f t="shared" si="1"/>
        <v>580</v>
      </c>
      <c r="HZ6" s="161">
        <f t="shared" si="1"/>
        <v>564</v>
      </c>
      <c r="IA6" s="161">
        <f t="shared" ref="IA6:IA10" si="2">SUM(HL6:HZ6)</f>
        <v>6610</v>
      </c>
      <c r="IB6" s="113"/>
      <c r="IC6" s="144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1"/>
      <c r="IP6" s="159" t="s">
        <v>274</v>
      </c>
      <c r="IQ6" s="159" t="s">
        <v>275</v>
      </c>
    </row>
    <row r="7" spans="1:266" s="173" customFormat="1" ht="27" customHeight="1">
      <c r="A7" s="170"/>
      <c r="B7" s="171" t="s">
        <v>276</v>
      </c>
      <c r="C7" s="172">
        <f>C6*100/C5</f>
        <v>88.416265382557512</v>
      </c>
      <c r="D7" s="172">
        <f>D6*100/D5</f>
        <v>100</v>
      </c>
      <c r="E7" s="172">
        <f t="shared" ref="E7:L7" si="3">E6*100/E5</f>
        <v>100</v>
      </c>
      <c r="F7" s="172">
        <f t="shared" si="3"/>
        <v>100</v>
      </c>
      <c r="G7" s="172">
        <f t="shared" si="3"/>
        <v>100</v>
      </c>
      <c r="H7" s="172">
        <f t="shared" si="3"/>
        <v>100</v>
      </c>
      <c r="I7" s="172">
        <f t="shared" si="3"/>
        <v>100</v>
      </c>
      <c r="J7" s="172">
        <f t="shared" si="3"/>
        <v>100</v>
      </c>
      <c r="K7" s="172">
        <f t="shared" si="3"/>
        <v>100</v>
      </c>
      <c r="L7" s="172">
        <f t="shared" si="3"/>
        <v>100</v>
      </c>
      <c r="M7" s="172">
        <f>M6*100/M5</f>
        <v>100</v>
      </c>
      <c r="N7" s="172">
        <f t="shared" ref="N7:BY7" si="4">N6*100/N5</f>
        <v>73.770491803278688</v>
      </c>
      <c r="O7" s="172">
        <f t="shared" si="4"/>
        <v>100</v>
      </c>
      <c r="P7" s="172">
        <f t="shared" si="4"/>
        <v>74.193548387096769</v>
      </c>
      <c r="Q7" s="172">
        <f t="shared" si="4"/>
        <v>70.833333333333329</v>
      </c>
      <c r="R7" s="172">
        <f t="shared" si="4"/>
        <v>71.551724137931032</v>
      </c>
      <c r="S7" s="172">
        <f t="shared" si="4"/>
        <v>100</v>
      </c>
      <c r="T7" s="172">
        <f t="shared" si="4"/>
        <v>72.033898305084747</v>
      </c>
      <c r="U7" s="172">
        <f t="shared" si="4"/>
        <v>93.548387096774192</v>
      </c>
      <c r="V7" s="172">
        <f t="shared" si="4"/>
        <v>72.727272727272734</v>
      </c>
      <c r="W7" s="172">
        <f t="shared" si="4"/>
        <v>74.193548387096769</v>
      </c>
      <c r="X7" s="172">
        <f t="shared" si="4"/>
        <v>73.584905660377359</v>
      </c>
      <c r="Y7" s="172">
        <f t="shared" si="4"/>
        <v>75</v>
      </c>
      <c r="Z7" s="172">
        <f t="shared" si="4"/>
        <v>100</v>
      </c>
      <c r="AA7" s="172">
        <f t="shared" si="4"/>
        <v>77.272727272727266</v>
      </c>
      <c r="AB7" s="172">
        <f t="shared" si="4"/>
        <v>100</v>
      </c>
      <c r="AC7" s="172">
        <f t="shared" si="4"/>
        <v>100</v>
      </c>
      <c r="AD7" s="172">
        <f t="shared" si="4"/>
        <v>100</v>
      </c>
      <c r="AE7" s="172">
        <f t="shared" si="4"/>
        <v>100</v>
      </c>
      <c r="AF7" s="172">
        <f t="shared" si="4"/>
        <v>72.222222222222229</v>
      </c>
      <c r="AG7" s="172">
        <f t="shared" si="4"/>
        <v>72</v>
      </c>
      <c r="AH7" s="172" t="e">
        <f t="shared" si="4"/>
        <v>#DIV/0!</v>
      </c>
      <c r="AI7" s="172">
        <f t="shared" si="4"/>
        <v>71.428571428571431</v>
      </c>
      <c r="AJ7" s="172" t="e">
        <f t="shared" si="4"/>
        <v>#DIV/0!</v>
      </c>
      <c r="AK7" s="172">
        <f t="shared" si="4"/>
        <v>71.428571428571431</v>
      </c>
      <c r="AL7" s="172">
        <f t="shared" si="4"/>
        <v>100</v>
      </c>
      <c r="AM7" s="172">
        <f t="shared" si="4"/>
        <v>100</v>
      </c>
      <c r="AN7" s="172">
        <f t="shared" si="4"/>
        <v>100</v>
      </c>
      <c r="AO7" s="172">
        <f t="shared" si="4"/>
        <v>85.365853658536579</v>
      </c>
      <c r="AP7" s="172">
        <f t="shared" si="4"/>
        <v>75.216637781629117</v>
      </c>
      <c r="AQ7" s="172">
        <f t="shared" si="4"/>
        <v>100</v>
      </c>
      <c r="AR7" s="172">
        <f t="shared" si="4"/>
        <v>98.695652173913047</v>
      </c>
      <c r="AS7" s="172" t="e">
        <f t="shared" si="4"/>
        <v>#DIV/0!</v>
      </c>
      <c r="AT7" s="172">
        <f t="shared" si="4"/>
        <v>98.695652173913047</v>
      </c>
      <c r="AU7" s="172">
        <f t="shared" si="4"/>
        <v>85.714285714285708</v>
      </c>
      <c r="AV7" s="172">
        <f t="shared" si="4"/>
        <v>94.674556213017752</v>
      </c>
      <c r="AW7" s="172">
        <f t="shared" si="4"/>
        <v>100</v>
      </c>
      <c r="AX7" s="172" t="e">
        <f t="shared" si="4"/>
        <v>#DIV/0!</v>
      </c>
      <c r="AY7" s="172">
        <f t="shared" si="4"/>
        <v>91.935483870967744</v>
      </c>
      <c r="AZ7" s="172">
        <f t="shared" si="4"/>
        <v>100</v>
      </c>
      <c r="BA7" s="172" t="e">
        <f t="shared" si="4"/>
        <v>#DIV/0!</v>
      </c>
      <c r="BB7" s="172" t="e">
        <f t="shared" si="4"/>
        <v>#DIV/0!</v>
      </c>
      <c r="BC7" s="172">
        <f t="shared" si="4"/>
        <v>84.05797101449275</v>
      </c>
      <c r="BD7" s="172">
        <f t="shared" si="4"/>
        <v>99.438202247191015</v>
      </c>
      <c r="BE7" s="172">
        <f t="shared" si="4"/>
        <v>100</v>
      </c>
      <c r="BF7" s="172">
        <f t="shared" si="4"/>
        <v>96.042617960426185</v>
      </c>
      <c r="BG7" s="172">
        <f t="shared" si="4"/>
        <v>96.584845250800427</v>
      </c>
      <c r="BH7" s="172">
        <f t="shared" si="4"/>
        <v>96.610169491525426</v>
      </c>
      <c r="BI7" s="172">
        <f t="shared" si="4"/>
        <v>100</v>
      </c>
      <c r="BJ7" s="172">
        <f t="shared" si="4"/>
        <v>97.916666666666671</v>
      </c>
      <c r="BK7" s="172">
        <f t="shared" si="4"/>
        <v>96.491228070175438</v>
      </c>
      <c r="BL7" s="172">
        <f t="shared" si="4"/>
        <v>97.674418604651166</v>
      </c>
      <c r="BM7" s="172">
        <f t="shared" si="4"/>
        <v>98.05825242718447</v>
      </c>
      <c r="BN7" s="172">
        <f t="shared" si="4"/>
        <v>100</v>
      </c>
      <c r="BO7" s="172" t="e">
        <f t="shared" si="4"/>
        <v>#DIV/0!</v>
      </c>
      <c r="BP7" s="172">
        <f t="shared" si="4"/>
        <v>97.916666666666671</v>
      </c>
      <c r="BQ7" s="172">
        <f t="shared" si="4"/>
        <v>95.833333333333329</v>
      </c>
      <c r="BR7" s="172">
        <f t="shared" si="4"/>
        <v>97.260273972602747</v>
      </c>
      <c r="BS7" s="172">
        <f t="shared" si="4"/>
        <v>97.482837528604122</v>
      </c>
      <c r="BT7" s="172">
        <f t="shared" si="4"/>
        <v>92.307692307692307</v>
      </c>
      <c r="BU7" s="172">
        <f t="shared" si="4"/>
        <v>70.588235294117652</v>
      </c>
      <c r="BV7" s="172">
        <f t="shared" si="4"/>
        <v>88.888888888888886</v>
      </c>
      <c r="BW7" s="172">
        <f t="shared" si="4"/>
        <v>80.851063829787236</v>
      </c>
      <c r="BX7" s="172">
        <f t="shared" si="4"/>
        <v>77.941176470588232</v>
      </c>
      <c r="BY7" s="172">
        <f t="shared" si="4"/>
        <v>71.428571428571431</v>
      </c>
      <c r="BZ7" s="172" t="e">
        <f t="shared" ref="BZ7:ER7" si="5">BZ6*100/BZ5</f>
        <v>#DIV/0!</v>
      </c>
      <c r="CA7" s="172">
        <f t="shared" si="5"/>
        <v>55.555555555555557</v>
      </c>
      <c r="CB7" s="172" t="e">
        <f t="shared" si="5"/>
        <v>#DIV/0!</v>
      </c>
      <c r="CC7" s="172">
        <f t="shared" si="5"/>
        <v>100</v>
      </c>
      <c r="CD7" s="172">
        <f t="shared" si="5"/>
        <v>72.222222222222229</v>
      </c>
      <c r="CE7" s="172">
        <f t="shared" si="5"/>
        <v>75.471698113207552</v>
      </c>
      <c r="CF7" s="172">
        <f t="shared" si="5"/>
        <v>85.714285714285708</v>
      </c>
      <c r="CG7" s="172">
        <f t="shared" si="5"/>
        <v>100</v>
      </c>
      <c r="CH7" s="172">
        <f>CH6*100/CH5</f>
        <v>91.666666666666671</v>
      </c>
      <c r="CI7" s="172">
        <f t="shared" si="5"/>
        <v>66.666666666666671</v>
      </c>
      <c r="CJ7" s="172">
        <f t="shared" si="5"/>
        <v>100</v>
      </c>
      <c r="CK7" s="172">
        <f>CK6*100/CK5</f>
        <v>100</v>
      </c>
      <c r="CL7" s="172">
        <f>CL6*100/CL5</f>
        <v>100</v>
      </c>
      <c r="CM7" s="172">
        <f>CM6*100/CM5</f>
        <v>75</v>
      </c>
      <c r="CN7" s="172">
        <f t="shared" si="5"/>
        <v>77.272727272727266</v>
      </c>
      <c r="CO7" s="172">
        <f t="shared" si="5"/>
        <v>78.387096774193552</v>
      </c>
      <c r="CP7" s="172">
        <f t="shared" si="5"/>
        <v>94.594594594594597</v>
      </c>
      <c r="CQ7" s="172">
        <f t="shared" si="5"/>
        <v>94.736842105263165</v>
      </c>
      <c r="CR7" s="172">
        <f t="shared" si="5"/>
        <v>85.714285714285708</v>
      </c>
      <c r="CS7" s="172">
        <f t="shared" si="5"/>
        <v>89.361702127659569</v>
      </c>
      <c r="CT7" s="172">
        <f t="shared" si="5"/>
        <v>90</v>
      </c>
      <c r="CU7" s="172">
        <f t="shared" si="5"/>
        <v>93.181818181818187</v>
      </c>
      <c r="CV7" s="172">
        <f t="shared" si="5"/>
        <v>92.857142857142861</v>
      </c>
      <c r="CW7" s="172" t="e">
        <f t="shared" si="5"/>
        <v>#DIV/0!</v>
      </c>
      <c r="CX7" s="172">
        <f t="shared" si="5"/>
        <v>93.055555555555557</v>
      </c>
      <c r="CY7" s="172">
        <f t="shared" si="5"/>
        <v>91.666666666666671</v>
      </c>
      <c r="CZ7" s="172">
        <f t="shared" si="5"/>
        <v>91.349480968858131</v>
      </c>
      <c r="DA7" s="172">
        <f t="shared" si="5"/>
        <v>80.327868852459019</v>
      </c>
      <c r="DB7" s="172">
        <f t="shared" si="5"/>
        <v>80.434782608695656</v>
      </c>
      <c r="DC7" s="172">
        <f t="shared" si="5"/>
        <v>91.304347826086953</v>
      </c>
      <c r="DD7" s="172">
        <f t="shared" si="5"/>
        <v>78.189300411522638</v>
      </c>
      <c r="DE7" s="172">
        <f t="shared" si="5"/>
        <v>79.624664879356573</v>
      </c>
      <c r="DF7" s="172">
        <f t="shared" si="5"/>
        <v>81.818181818181813</v>
      </c>
      <c r="DG7" s="172">
        <f t="shared" si="5"/>
        <v>73.913043478260875</v>
      </c>
      <c r="DH7" s="172" t="e">
        <f t="shared" si="5"/>
        <v>#DIV/0!</v>
      </c>
      <c r="DI7" s="172">
        <f t="shared" si="5"/>
        <v>92.96875</v>
      </c>
      <c r="DJ7" s="172" t="e">
        <f t="shared" si="5"/>
        <v>#DIV/0!</v>
      </c>
      <c r="DK7" s="172">
        <f t="shared" si="5"/>
        <v>73.333333333333329</v>
      </c>
      <c r="DL7" s="172">
        <f t="shared" si="5"/>
        <v>95.945945945945951</v>
      </c>
      <c r="DM7" s="172" t="e">
        <f t="shared" si="5"/>
        <v>#DIV/0!</v>
      </c>
      <c r="DN7" s="172">
        <f t="shared" si="5"/>
        <v>87.234042553191486</v>
      </c>
      <c r="DO7" s="172" t="e">
        <f t="shared" si="5"/>
        <v>#DIV/0!</v>
      </c>
      <c r="DP7" s="172">
        <f t="shared" si="5"/>
        <v>90.9967845659164</v>
      </c>
      <c r="DQ7" s="172">
        <f t="shared" si="5"/>
        <v>84.401114206128128</v>
      </c>
      <c r="DR7" s="172">
        <f t="shared" si="5"/>
        <v>100</v>
      </c>
      <c r="DS7" s="172">
        <f t="shared" si="5"/>
        <v>70.129870129870127</v>
      </c>
      <c r="DT7" s="172">
        <f t="shared" si="5"/>
        <v>100</v>
      </c>
      <c r="DU7" s="172">
        <f t="shared" si="5"/>
        <v>74.72527472527473</v>
      </c>
      <c r="DV7" s="172">
        <f t="shared" si="5"/>
        <v>100</v>
      </c>
      <c r="DW7" s="172">
        <f t="shared" si="5"/>
        <v>100</v>
      </c>
      <c r="DX7" s="172">
        <f t="shared" si="5"/>
        <v>72.222222222222229</v>
      </c>
      <c r="DY7" s="172">
        <f>DY6*100/DY5</f>
        <v>98.039215686274517</v>
      </c>
      <c r="DZ7" s="172">
        <f t="shared" ref="DZ7:EA7" si="6">DZ6*100/DZ5</f>
        <v>100</v>
      </c>
      <c r="EA7" s="172">
        <f t="shared" si="6"/>
        <v>100</v>
      </c>
      <c r="EB7" s="172">
        <f>EB6*100/EB5</f>
        <v>100</v>
      </c>
      <c r="EC7" s="172">
        <f t="shared" si="5"/>
        <v>89.709762532981529</v>
      </c>
      <c r="ED7" s="172">
        <f t="shared" si="5"/>
        <v>92</v>
      </c>
      <c r="EE7" s="172">
        <f t="shared" si="5"/>
        <v>92</v>
      </c>
      <c r="EF7" s="172">
        <f t="shared" si="5"/>
        <v>80</v>
      </c>
      <c r="EG7" s="172">
        <f t="shared" si="5"/>
        <v>85.350318471337573</v>
      </c>
      <c r="EH7" s="172">
        <f t="shared" si="5"/>
        <v>93.75</v>
      </c>
      <c r="EI7" s="172">
        <f t="shared" si="5"/>
        <v>28.571428571428573</v>
      </c>
      <c r="EJ7" s="172">
        <f t="shared" si="5"/>
        <v>78.571428571428569</v>
      </c>
      <c r="EK7" s="172">
        <f t="shared" si="5"/>
        <v>50</v>
      </c>
      <c r="EL7" s="172">
        <f t="shared" si="5"/>
        <v>74.358974358974365</v>
      </c>
      <c r="EM7" s="172">
        <f t="shared" si="5"/>
        <v>76</v>
      </c>
      <c r="EN7" s="172">
        <f t="shared" si="5"/>
        <v>90.683229813664596</v>
      </c>
      <c r="EO7" s="172">
        <f t="shared" si="5"/>
        <v>100</v>
      </c>
      <c r="EP7" s="172">
        <f t="shared" si="5"/>
        <v>100</v>
      </c>
      <c r="EQ7" s="172" t="e">
        <f t="shared" si="5"/>
        <v>#DIV/0!</v>
      </c>
      <c r="ER7" s="172" t="e">
        <f t="shared" si="5"/>
        <v>#DIV/0!</v>
      </c>
      <c r="ES7" s="172">
        <f t="shared" ref="ES7:HB7" si="7">ES6*100/ES5</f>
        <v>0</v>
      </c>
      <c r="ET7" s="172">
        <f t="shared" si="7"/>
        <v>85.283018867924525</v>
      </c>
      <c r="EU7" s="172">
        <f t="shared" si="7"/>
        <v>100</v>
      </c>
      <c r="EV7" s="172">
        <f t="shared" si="7"/>
        <v>100</v>
      </c>
      <c r="EW7" s="172" t="e">
        <f t="shared" si="7"/>
        <v>#DIV/0!</v>
      </c>
      <c r="EX7" s="172">
        <f t="shared" si="7"/>
        <v>0</v>
      </c>
      <c r="EY7" s="172">
        <f t="shared" si="7"/>
        <v>57.142857142857146</v>
      </c>
      <c r="EZ7" s="172">
        <f t="shared" si="7"/>
        <v>37.5</v>
      </c>
      <c r="FA7" s="172">
        <f t="shared" si="7"/>
        <v>83.044982698961931</v>
      </c>
      <c r="FB7" s="172">
        <f t="shared" si="7"/>
        <v>84.548104956268219</v>
      </c>
      <c r="FC7" s="172">
        <f t="shared" si="7"/>
        <v>82.051282051282058</v>
      </c>
      <c r="FD7" s="172">
        <f t="shared" si="7"/>
        <v>82.051282051282058</v>
      </c>
      <c r="FE7" s="172">
        <f t="shared" si="7"/>
        <v>100</v>
      </c>
      <c r="FF7" s="172">
        <f t="shared" si="7"/>
        <v>100</v>
      </c>
      <c r="FG7" s="172">
        <f t="shared" si="7"/>
        <v>100</v>
      </c>
      <c r="FH7" s="172">
        <f t="shared" si="7"/>
        <v>100</v>
      </c>
      <c r="FI7" s="172">
        <f t="shared" si="7"/>
        <v>100</v>
      </c>
      <c r="FJ7" s="172" t="e">
        <f t="shared" si="7"/>
        <v>#DIV/0!</v>
      </c>
      <c r="FK7" s="172">
        <f>FK6*100/FK5</f>
        <v>100</v>
      </c>
      <c r="FL7" s="172">
        <f t="shared" si="7"/>
        <v>100</v>
      </c>
      <c r="FM7" s="172">
        <f t="shared" si="7"/>
        <v>94.464944649446494</v>
      </c>
      <c r="FN7" s="172">
        <f t="shared" si="7"/>
        <v>90.697674418604649</v>
      </c>
      <c r="FO7" s="172">
        <f t="shared" si="7"/>
        <v>100</v>
      </c>
      <c r="FP7" s="172">
        <f t="shared" si="7"/>
        <v>89.285714285714292</v>
      </c>
      <c r="FQ7" s="172">
        <f t="shared" si="7"/>
        <v>100</v>
      </c>
      <c r="FR7" s="172">
        <f t="shared" si="7"/>
        <v>94.318181818181813</v>
      </c>
      <c r="FS7" s="172" t="e">
        <f t="shared" si="7"/>
        <v>#DIV/0!</v>
      </c>
      <c r="FT7" s="172" t="e">
        <f t="shared" si="7"/>
        <v>#DIV/0!</v>
      </c>
      <c r="FU7" s="172">
        <f t="shared" si="7"/>
        <v>100</v>
      </c>
      <c r="FV7" s="172">
        <f t="shared" si="7"/>
        <v>100</v>
      </c>
      <c r="FW7" s="172" t="e">
        <f t="shared" si="7"/>
        <v>#DIV/0!</v>
      </c>
      <c r="FX7" s="172">
        <f t="shared" si="7"/>
        <v>87.272727272727266</v>
      </c>
      <c r="FY7" s="172" t="e">
        <f t="shared" si="7"/>
        <v>#DIV/0!</v>
      </c>
      <c r="FZ7" s="172">
        <f t="shared" si="7"/>
        <v>92.17970049916805</v>
      </c>
      <c r="GA7" s="172">
        <f t="shared" si="7"/>
        <v>92.307692307692307</v>
      </c>
      <c r="GB7" s="172">
        <f t="shared" si="7"/>
        <v>72.115384615384613</v>
      </c>
      <c r="GC7" s="172">
        <f t="shared" si="7"/>
        <v>73.134328358208961</v>
      </c>
      <c r="GD7" s="172">
        <f t="shared" si="7"/>
        <v>100</v>
      </c>
      <c r="GE7" s="172">
        <f t="shared" si="7"/>
        <v>64.615384615384613</v>
      </c>
      <c r="GF7" s="172">
        <f t="shared" si="7"/>
        <v>64.0625</v>
      </c>
      <c r="GG7" s="172">
        <f t="shared" si="7"/>
        <v>81.690140845070417</v>
      </c>
      <c r="GH7" s="172">
        <f t="shared" si="7"/>
        <v>0</v>
      </c>
      <c r="GI7" s="172">
        <f t="shared" si="7"/>
        <v>100</v>
      </c>
      <c r="GJ7" s="172">
        <f t="shared" si="7"/>
        <v>70.297029702970292</v>
      </c>
      <c r="GK7" s="172">
        <f t="shared" si="7"/>
        <v>72.727272727272734</v>
      </c>
      <c r="GL7" s="172">
        <f t="shared" si="7"/>
        <v>89.458689458689463</v>
      </c>
      <c r="GM7" s="172">
        <f t="shared" si="7"/>
        <v>64.516129032258064</v>
      </c>
      <c r="GN7" s="172" t="e">
        <f t="shared" si="7"/>
        <v>#DIV/0!</v>
      </c>
      <c r="GO7" s="172">
        <f t="shared" si="7"/>
        <v>87.94701986754967</v>
      </c>
      <c r="GP7" s="172">
        <f t="shared" si="7"/>
        <v>88.166449934980491</v>
      </c>
      <c r="GQ7" s="172">
        <f t="shared" si="7"/>
        <v>81.661442006269596</v>
      </c>
      <c r="GR7" s="172">
        <f t="shared" si="7"/>
        <v>95.833333333333329</v>
      </c>
      <c r="GS7" s="172">
        <f t="shared" si="7"/>
        <v>81.818181818181813</v>
      </c>
      <c r="GT7" s="172">
        <f t="shared" si="7"/>
        <v>88.888888888888886</v>
      </c>
      <c r="GU7" s="172">
        <f t="shared" si="7"/>
        <v>84.615384615384613</v>
      </c>
      <c r="GV7" s="172">
        <f t="shared" si="7"/>
        <v>85.714285714285708</v>
      </c>
      <c r="GW7" s="172">
        <f>GW6*100/GW5</f>
        <v>85</v>
      </c>
      <c r="GX7" s="172">
        <f t="shared" si="7"/>
        <v>92.307692307692307</v>
      </c>
      <c r="GY7" s="172">
        <f>GY6*100/GY5</f>
        <v>82.456140350877192</v>
      </c>
      <c r="GZ7" s="172">
        <f>GZ6*100/GZ5</f>
        <v>100</v>
      </c>
      <c r="HA7" s="172">
        <f>HA6*100/HA5</f>
        <v>80</v>
      </c>
      <c r="HB7" s="172">
        <f t="shared" si="7"/>
        <v>87.437185929648237</v>
      </c>
      <c r="HE7" s="174">
        <f>HE6*100/HE5</f>
        <v>90.15127132281944</v>
      </c>
      <c r="HF7" s="174">
        <f t="shared" ref="HF7:HG7" si="8">HF6*100/HF5</f>
        <v>78.621495327102807</v>
      </c>
      <c r="HG7" s="174">
        <f t="shared" si="8"/>
        <v>82.512315270935957</v>
      </c>
      <c r="HH7" s="174">
        <f>HH6*100/HH5</f>
        <v>88.416265382557512</v>
      </c>
      <c r="HI7" s="175"/>
      <c r="HJ7" s="176" t="s">
        <v>277</v>
      </c>
      <c r="HK7" s="169"/>
      <c r="HL7" s="161">
        <f t="shared" si="0"/>
        <v>836</v>
      </c>
      <c r="HM7" s="161">
        <f t="shared" si="0"/>
        <v>388</v>
      </c>
      <c r="HN7" s="161">
        <f t="shared" si="0"/>
        <v>405</v>
      </c>
      <c r="HO7" s="161">
        <f t="shared" si="0"/>
        <v>832</v>
      </c>
      <c r="HP7" s="161">
        <f t="shared" si="0"/>
        <v>203</v>
      </c>
      <c r="HQ7" s="161">
        <f t="shared" si="0"/>
        <v>252</v>
      </c>
      <c r="HR7" s="164">
        <v>0</v>
      </c>
      <c r="HS7" s="161">
        <f t="shared" si="1"/>
        <v>282</v>
      </c>
      <c r="HT7" s="161">
        <f t="shared" si="1"/>
        <v>95</v>
      </c>
      <c r="HU7" s="161">
        <f t="shared" si="1"/>
        <v>157</v>
      </c>
      <c r="HV7" s="161">
        <f t="shared" si="1"/>
        <v>524</v>
      </c>
      <c r="HW7" s="161">
        <f t="shared" si="1"/>
        <v>43</v>
      </c>
      <c r="HX7" s="161">
        <f t="shared" si="1"/>
        <v>487</v>
      </c>
      <c r="HY7" s="161">
        <f t="shared" si="1"/>
        <v>439</v>
      </c>
      <c r="HZ7" s="161">
        <f t="shared" si="1"/>
        <v>512</v>
      </c>
      <c r="IA7" s="161">
        <f t="shared" si="2"/>
        <v>5455</v>
      </c>
      <c r="IB7" s="113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1"/>
      <c r="IP7" s="173" t="s">
        <v>278</v>
      </c>
      <c r="IQ7" s="177" t="s">
        <v>279</v>
      </c>
      <c r="IR7" s="177"/>
      <c r="IS7" s="177"/>
      <c r="IT7" s="177"/>
      <c r="IU7" s="177"/>
    </row>
    <row r="8" spans="1:266" ht="21" customHeight="1">
      <c r="A8" s="178">
        <v>3</v>
      </c>
      <c r="B8" s="179" t="s">
        <v>280</v>
      </c>
      <c r="C8" s="180">
        <f t="shared" ref="C8:C15" si="9">M8+AP8+BG8+BS8+CO8+CZ8+DQ8+EC8+EE8+FB8+FD8+GA8+GQ8+HB8</f>
        <v>2390</v>
      </c>
      <c r="D8" s="180">
        <v>56</v>
      </c>
      <c r="E8" s="180">
        <v>74</v>
      </c>
      <c r="F8" s="180">
        <v>87</v>
      </c>
      <c r="G8" s="180">
        <v>106</v>
      </c>
      <c r="H8" s="180">
        <v>89</v>
      </c>
      <c r="I8" s="180">
        <v>63</v>
      </c>
      <c r="J8" s="180">
        <v>42</v>
      </c>
      <c r="K8" s="180">
        <v>20</v>
      </c>
      <c r="L8" s="181">
        <v>62</v>
      </c>
      <c r="M8" s="182">
        <v>537</v>
      </c>
      <c r="N8" s="180">
        <v>19</v>
      </c>
      <c r="O8" s="180">
        <v>0</v>
      </c>
      <c r="P8" s="180">
        <v>19</v>
      </c>
      <c r="Q8" s="180">
        <v>22</v>
      </c>
      <c r="R8" s="180">
        <v>37</v>
      </c>
      <c r="S8" s="180">
        <v>0</v>
      </c>
      <c r="T8" s="180">
        <v>37</v>
      </c>
      <c r="U8" s="180">
        <v>6</v>
      </c>
      <c r="V8" s="180">
        <v>5</v>
      </c>
      <c r="W8" s="180">
        <v>7</v>
      </c>
      <c r="X8" s="180">
        <v>12</v>
      </c>
      <c r="Y8" s="180">
        <v>5</v>
      </c>
      <c r="Z8" s="180">
        <v>0</v>
      </c>
      <c r="AA8" s="180">
        <v>5</v>
      </c>
      <c r="AB8" s="180">
        <v>1</v>
      </c>
      <c r="AC8" s="180">
        <v>3</v>
      </c>
      <c r="AD8" s="180">
        <v>1</v>
      </c>
      <c r="AE8" s="180">
        <v>5</v>
      </c>
      <c r="AF8" s="180">
        <v>17</v>
      </c>
      <c r="AG8" s="180">
        <v>5</v>
      </c>
      <c r="AH8" s="180">
        <v>0</v>
      </c>
      <c r="AI8" s="180">
        <v>4</v>
      </c>
      <c r="AJ8" s="180">
        <v>0</v>
      </c>
      <c r="AK8" s="180">
        <v>4</v>
      </c>
      <c r="AL8" s="180">
        <v>8</v>
      </c>
      <c r="AM8" s="180">
        <v>0</v>
      </c>
      <c r="AN8" s="180">
        <v>8</v>
      </c>
      <c r="AO8" s="180">
        <v>12</v>
      </c>
      <c r="AP8" s="182">
        <v>140</v>
      </c>
      <c r="AQ8" s="180">
        <v>6</v>
      </c>
      <c r="AR8" s="180">
        <v>71</v>
      </c>
      <c r="AS8" s="180">
        <v>0</v>
      </c>
      <c r="AT8" s="180">
        <v>71</v>
      </c>
      <c r="AU8" s="180">
        <v>1</v>
      </c>
      <c r="AV8" s="180">
        <v>35</v>
      </c>
      <c r="AW8" s="180">
        <v>17</v>
      </c>
      <c r="AX8" s="180">
        <v>0</v>
      </c>
      <c r="AY8" s="180">
        <v>26</v>
      </c>
      <c r="AZ8" s="180">
        <v>15</v>
      </c>
      <c r="BA8" s="180">
        <v>0</v>
      </c>
      <c r="BB8" s="180">
        <v>0</v>
      </c>
      <c r="BC8" s="180">
        <v>9</v>
      </c>
      <c r="BD8" s="180">
        <v>41</v>
      </c>
      <c r="BE8" s="180">
        <v>1</v>
      </c>
      <c r="BF8" s="180">
        <v>144</v>
      </c>
      <c r="BG8" s="182">
        <v>222</v>
      </c>
      <c r="BH8" s="180">
        <v>20</v>
      </c>
      <c r="BI8" s="180">
        <v>3</v>
      </c>
      <c r="BJ8" s="180">
        <v>27</v>
      </c>
      <c r="BK8" s="180">
        <v>31</v>
      </c>
      <c r="BL8" s="180">
        <v>9</v>
      </c>
      <c r="BM8" s="180">
        <v>28</v>
      </c>
      <c r="BN8" s="180">
        <v>0</v>
      </c>
      <c r="BO8" s="180">
        <v>0</v>
      </c>
      <c r="BP8" s="180">
        <v>6</v>
      </c>
      <c r="BQ8" s="180">
        <v>10</v>
      </c>
      <c r="BR8" s="180">
        <v>16</v>
      </c>
      <c r="BS8" s="180">
        <v>134</v>
      </c>
      <c r="BT8" s="180">
        <v>1</v>
      </c>
      <c r="BU8" s="180">
        <v>2</v>
      </c>
      <c r="BV8" s="180">
        <v>16</v>
      </c>
      <c r="BW8" s="180">
        <v>26</v>
      </c>
      <c r="BX8" s="180">
        <v>34</v>
      </c>
      <c r="BY8" s="180">
        <v>7</v>
      </c>
      <c r="BZ8" s="180">
        <v>0</v>
      </c>
      <c r="CA8" s="180">
        <v>0</v>
      </c>
      <c r="CB8" s="180">
        <v>0</v>
      </c>
      <c r="CC8" s="180">
        <v>3</v>
      </c>
      <c r="CD8" s="180">
        <v>10</v>
      </c>
      <c r="CE8" s="180">
        <v>20</v>
      </c>
      <c r="CF8" s="180">
        <v>3</v>
      </c>
      <c r="CG8" s="180">
        <v>1</v>
      </c>
      <c r="CH8" s="180">
        <v>9</v>
      </c>
      <c r="CI8" s="180">
        <v>5</v>
      </c>
      <c r="CJ8" s="180">
        <v>0</v>
      </c>
      <c r="CK8" s="180">
        <v>0</v>
      </c>
      <c r="CL8" s="180">
        <v>0</v>
      </c>
      <c r="CM8" s="180"/>
      <c r="CN8" s="180">
        <v>14</v>
      </c>
      <c r="CO8" s="182">
        <v>132</v>
      </c>
      <c r="CP8" s="180">
        <v>14</v>
      </c>
      <c r="CQ8" s="180">
        <v>10</v>
      </c>
      <c r="CR8" s="180">
        <v>16</v>
      </c>
      <c r="CS8" s="180">
        <v>26</v>
      </c>
      <c r="CT8" s="180">
        <v>12</v>
      </c>
      <c r="CU8" s="180">
        <v>10</v>
      </c>
      <c r="CV8" s="180">
        <v>6</v>
      </c>
      <c r="CW8" s="180">
        <v>0</v>
      </c>
      <c r="CX8" s="180">
        <v>6</v>
      </c>
      <c r="CY8" s="180">
        <v>3</v>
      </c>
      <c r="CZ8" s="180">
        <v>71</v>
      </c>
      <c r="DA8" s="180">
        <v>12</v>
      </c>
      <c r="DB8" s="180">
        <v>9</v>
      </c>
      <c r="DC8" s="180">
        <v>5</v>
      </c>
      <c r="DD8" s="180">
        <v>70</v>
      </c>
      <c r="DE8" s="180">
        <v>96</v>
      </c>
      <c r="DF8" s="180">
        <v>2</v>
      </c>
      <c r="DG8" s="180">
        <v>2</v>
      </c>
      <c r="DH8" s="180">
        <v>0</v>
      </c>
      <c r="DI8" s="180">
        <v>59</v>
      </c>
      <c r="DJ8" s="180">
        <v>0</v>
      </c>
      <c r="DK8" s="180">
        <v>2</v>
      </c>
      <c r="DL8" s="180">
        <v>25</v>
      </c>
      <c r="DM8" s="180">
        <v>0</v>
      </c>
      <c r="DN8" s="180">
        <v>31</v>
      </c>
      <c r="DO8" s="180">
        <v>0</v>
      </c>
      <c r="DP8" s="180">
        <v>117</v>
      </c>
      <c r="DQ8" s="180">
        <v>217</v>
      </c>
      <c r="DR8" s="180">
        <v>7</v>
      </c>
      <c r="DS8" s="180">
        <v>12</v>
      </c>
      <c r="DT8" s="180">
        <v>1</v>
      </c>
      <c r="DU8" s="180">
        <v>13</v>
      </c>
      <c r="DV8" s="180">
        <v>9</v>
      </c>
      <c r="DW8" s="180">
        <v>20</v>
      </c>
      <c r="DX8" s="180">
        <v>10</v>
      </c>
      <c r="DY8" s="180">
        <v>6</v>
      </c>
      <c r="DZ8" s="180">
        <v>4</v>
      </c>
      <c r="EA8" s="180">
        <v>3</v>
      </c>
      <c r="EB8" s="180">
        <v>7</v>
      </c>
      <c r="EC8" s="182">
        <v>72</v>
      </c>
      <c r="ED8" s="180">
        <v>39</v>
      </c>
      <c r="EE8" s="180">
        <v>39</v>
      </c>
      <c r="EF8" s="180">
        <v>11</v>
      </c>
      <c r="EG8" s="180">
        <v>101</v>
      </c>
      <c r="EH8" s="180">
        <v>13</v>
      </c>
      <c r="EI8" s="180">
        <v>2</v>
      </c>
      <c r="EJ8" s="180">
        <v>11</v>
      </c>
      <c r="EK8" s="180">
        <v>1</v>
      </c>
      <c r="EL8" s="180">
        <v>27</v>
      </c>
      <c r="EM8" s="180">
        <v>14</v>
      </c>
      <c r="EN8" s="180">
        <v>100</v>
      </c>
      <c r="EO8" s="180">
        <v>1</v>
      </c>
      <c r="EP8" s="180">
        <v>1</v>
      </c>
      <c r="EQ8" s="180">
        <v>1</v>
      </c>
      <c r="ER8" s="180">
        <v>0</v>
      </c>
      <c r="ES8" s="180">
        <v>0</v>
      </c>
      <c r="ET8" s="180">
        <v>166</v>
      </c>
      <c r="EU8" s="180">
        <v>2</v>
      </c>
      <c r="EV8" s="180">
        <v>1</v>
      </c>
      <c r="EW8" s="180">
        <v>0</v>
      </c>
      <c r="EX8" s="180">
        <v>0</v>
      </c>
      <c r="EY8" s="180">
        <v>2</v>
      </c>
      <c r="EZ8" s="180">
        <v>1</v>
      </c>
      <c r="FA8" s="181">
        <v>175</v>
      </c>
      <c r="FB8" s="180">
        <v>428</v>
      </c>
      <c r="FC8" s="180">
        <v>30</v>
      </c>
      <c r="FD8" s="180">
        <v>30</v>
      </c>
      <c r="FE8" s="180">
        <v>1</v>
      </c>
      <c r="FF8" s="180">
        <v>0</v>
      </c>
      <c r="FG8" s="180">
        <v>1</v>
      </c>
      <c r="FH8" s="180">
        <v>0</v>
      </c>
      <c r="FI8" s="180">
        <v>1</v>
      </c>
      <c r="FJ8" s="180">
        <v>0</v>
      </c>
      <c r="FK8" s="180">
        <v>3</v>
      </c>
      <c r="FL8" s="180">
        <v>1</v>
      </c>
      <c r="FM8" s="180">
        <v>64</v>
      </c>
      <c r="FN8" s="180">
        <v>7</v>
      </c>
      <c r="FO8" s="180">
        <v>0</v>
      </c>
      <c r="FP8" s="180">
        <v>20</v>
      </c>
      <c r="FQ8" s="180">
        <v>0</v>
      </c>
      <c r="FR8" s="180">
        <v>23</v>
      </c>
      <c r="FS8" s="180">
        <v>0</v>
      </c>
      <c r="FT8" s="180">
        <v>0</v>
      </c>
      <c r="FU8" s="180">
        <v>1</v>
      </c>
      <c r="FV8" s="180">
        <v>0</v>
      </c>
      <c r="FW8" s="180">
        <v>0</v>
      </c>
      <c r="FX8" s="180">
        <v>29</v>
      </c>
      <c r="FY8" s="180">
        <v>0</v>
      </c>
      <c r="FZ8" s="180">
        <v>145</v>
      </c>
      <c r="GA8" s="182">
        <v>148</v>
      </c>
      <c r="GB8" s="180">
        <v>14</v>
      </c>
      <c r="GC8" s="180">
        <v>34</v>
      </c>
      <c r="GD8" s="180">
        <v>4</v>
      </c>
      <c r="GE8" s="180">
        <v>4</v>
      </c>
      <c r="GF8" s="180">
        <v>12</v>
      </c>
      <c r="GG8" s="183">
        <v>13</v>
      </c>
      <c r="GH8" s="180">
        <v>0</v>
      </c>
      <c r="GI8" s="180">
        <v>1</v>
      </c>
      <c r="GJ8" s="180">
        <v>30</v>
      </c>
      <c r="GK8" s="180">
        <v>3</v>
      </c>
      <c r="GL8" s="180">
        <v>91</v>
      </c>
      <c r="GM8" s="180">
        <v>5</v>
      </c>
      <c r="GN8" s="180">
        <v>0</v>
      </c>
      <c r="GO8" s="180">
        <v>99</v>
      </c>
      <c r="GP8" s="180">
        <v>129</v>
      </c>
      <c r="GQ8" s="180">
        <v>181</v>
      </c>
      <c r="GR8" s="180">
        <v>18</v>
      </c>
      <c r="GS8" s="180">
        <v>3</v>
      </c>
      <c r="GT8" s="180">
        <v>3</v>
      </c>
      <c r="GU8" s="180">
        <v>3</v>
      </c>
      <c r="GV8" s="180">
        <v>4</v>
      </c>
      <c r="GW8" s="180">
        <v>7</v>
      </c>
      <c r="GX8" s="180">
        <v>2</v>
      </c>
      <c r="GY8" s="180">
        <v>4</v>
      </c>
      <c r="GZ8" s="180">
        <v>0</v>
      </c>
      <c r="HA8" s="180">
        <v>2</v>
      </c>
      <c r="HB8" s="180">
        <v>39</v>
      </c>
      <c r="HE8" s="160">
        <f t="shared" ref="HE8:HE15" si="10">M8+BG8+BS8+CZ8+DQ8+EC8+FB8+GA8+GQ8-BI8-DR8+AI8+AL8</f>
        <v>2012</v>
      </c>
      <c r="HF8" s="160">
        <f t="shared" ref="HF8:HF18" si="11">N8+O8+Q8+R8+S8+U8+V8+W8+Y8+Z8+AB8+AC8+AD8+AG8+AH8+AJ8+AM8+BI8+BT8+BU8+CK8+BV8+CL8+BW8+BX8+BY8+BZ8+CA8+CB8+CC8+CE8+CF8+CG8+CI8+CJ8+CN8+DR8+ED8</f>
        <v>292</v>
      </c>
      <c r="HG8" s="160">
        <f t="shared" ref="HG8:HG15" si="12">FC8+GR8+GS8+GT8+GU8+GV8+GX8+GY8+GZ8+HA8+AF8</f>
        <v>86</v>
      </c>
      <c r="HH8" s="160">
        <f t="shared" ref="HH8:HH61" si="13">SUM(HE8:HG8)</f>
        <v>2390</v>
      </c>
      <c r="HI8" s="161"/>
      <c r="HJ8" s="184" t="s">
        <v>281</v>
      </c>
      <c r="HK8" s="169"/>
      <c r="HL8" s="161">
        <f t="shared" si="0"/>
        <v>846</v>
      </c>
      <c r="HM8" s="161">
        <f t="shared" si="0"/>
        <v>396</v>
      </c>
      <c r="HN8" s="161">
        <f t="shared" si="0"/>
        <v>416</v>
      </c>
      <c r="HO8" s="161">
        <f t="shared" si="0"/>
        <v>849</v>
      </c>
      <c r="HP8" s="161">
        <f t="shared" si="0"/>
        <v>218</v>
      </c>
      <c r="HQ8" s="161">
        <f t="shared" si="0"/>
        <v>258</v>
      </c>
      <c r="HR8" s="164">
        <v>0</v>
      </c>
      <c r="HS8" s="161">
        <f t="shared" si="1"/>
        <v>288</v>
      </c>
      <c r="HT8" s="161">
        <f t="shared" si="1"/>
        <v>96</v>
      </c>
      <c r="HU8" s="161">
        <f t="shared" si="1"/>
        <v>161</v>
      </c>
      <c r="HV8" s="161">
        <f t="shared" si="1"/>
        <v>552</v>
      </c>
      <c r="HW8" s="161">
        <f t="shared" si="1"/>
        <v>46</v>
      </c>
      <c r="HX8" s="161">
        <f t="shared" si="1"/>
        <v>504</v>
      </c>
      <c r="HY8" s="161">
        <f t="shared" si="1"/>
        <v>560</v>
      </c>
      <c r="HZ8" s="161">
        <f t="shared" si="1"/>
        <v>548</v>
      </c>
      <c r="IA8" s="161">
        <f>SUM(HL8:HZ8)</f>
        <v>5738</v>
      </c>
      <c r="IB8" s="113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Q8" s="144" t="s">
        <v>282</v>
      </c>
    </row>
    <row r="9" spans="1:266" s="159" customFormat="1" ht="27" customHeight="1">
      <c r="A9" s="185">
        <v>4</v>
      </c>
      <c r="B9" s="186" t="s">
        <v>283</v>
      </c>
      <c r="C9" s="166">
        <f t="shared" si="9"/>
        <v>5455</v>
      </c>
      <c r="D9" s="166">
        <f>[1]ISRP50!D9</f>
        <v>111</v>
      </c>
      <c r="E9" s="155">
        <f>[1]ISRP50!E9</f>
        <v>113</v>
      </c>
      <c r="F9" s="166">
        <f>[1]ISRP50!F9</f>
        <v>129</v>
      </c>
      <c r="G9" s="166">
        <f>[1]ISRP50!G9</f>
        <v>139</v>
      </c>
      <c r="H9" s="166">
        <f>[1]ISRP50!H9</f>
        <v>133</v>
      </c>
      <c r="I9" s="166">
        <f>[1]ISRP50!I9</f>
        <v>117</v>
      </c>
      <c r="J9" s="166">
        <f>[1]ISRP50!J9</f>
        <v>56</v>
      </c>
      <c r="K9" s="166">
        <f>[1]ISRP50!K9</f>
        <v>38</v>
      </c>
      <c r="L9" s="156">
        <f t="shared" ref="L9:L21" si="14">J9+K9</f>
        <v>94</v>
      </c>
      <c r="M9" s="157">
        <f t="shared" ref="M9:M15" si="15">D9+E9+F9+G9+H9+I9+L9</f>
        <v>836</v>
      </c>
      <c r="N9" s="166">
        <f>[1]ISRP50!M9</f>
        <v>42</v>
      </c>
      <c r="O9" s="166">
        <f>[1]ISRP50!V9</f>
        <v>1</v>
      </c>
      <c r="P9" s="156">
        <f>SUM(N9:O9)</f>
        <v>43</v>
      </c>
      <c r="Q9" s="166">
        <f>[1]ISRP50!N9</f>
        <v>62</v>
      </c>
      <c r="R9" s="166">
        <f>[1]ISRP50!O9</f>
        <v>75</v>
      </c>
      <c r="S9" s="166">
        <f>[1]ISRP50!P9</f>
        <v>2</v>
      </c>
      <c r="T9" s="156">
        <f t="shared" ref="T9:T18" si="16">SUM(R9:S9)</f>
        <v>77</v>
      </c>
      <c r="U9" s="166">
        <f>[1]ISRP50!Q9</f>
        <v>26</v>
      </c>
      <c r="V9" s="166">
        <f>[1]ISRP50!W9</f>
        <v>16</v>
      </c>
      <c r="W9" s="166">
        <f>[1]ISRP50!S9</f>
        <v>23</v>
      </c>
      <c r="X9" s="156">
        <f t="shared" ref="X9:X18" si="17">SUM(V9:W9)</f>
        <v>39</v>
      </c>
      <c r="Y9" s="166">
        <f>[1]ISRP50!X9</f>
        <v>15</v>
      </c>
      <c r="Z9" s="166">
        <f>[1]ISRP50!U9</f>
        <v>2</v>
      </c>
      <c r="AA9" s="156">
        <f t="shared" ref="AA9:AA18" si="18">SUM(Y9:Z9)</f>
        <v>17</v>
      </c>
      <c r="AB9" s="166">
        <f>[1]ISRP50!Y9</f>
        <v>2</v>
      </c>
      <c r="AC9" s="166">
        <f>[1]ISRP50!R9</f>
        <v>10</v>
      </c>
      <c r="AD9" s="166">
        <f>[1]ISRP50!T9</f>
        <v>2</v>
      </c>
      <c r="AE9" s="156">
        <f t="shared" ref="AE9:AE18" si="19">SUM(AB9:AD9)</f>
        <v>14</v>
      </c>
      <c r="AF9" s="166">
        <f>[1]ISRP50!Z9</f>
        <v>61</v>
      </c>
      <c r="AG9" s="166">
        <f>[1]ISRP50!AA9</f>
        <v>18</v>
      </c>
      <c r="AH9" s="166">
        <f>[1]ISRP50!BO9</f>
        <v>0</v>
      </c>
      <c r="AI9" s="166">
        <f>[1]ISRP50!AB9+[1]ISRP50!CF9</f>
        <v>15</v>
      </c>
      <c r="AJ9" s="166">
        <f>[1]ISRP50!BT9</f>
        <v>0</v>
      </c>
      <c r="AK9" s="156">
        <f>SUM(AH9:AJ9)</f>
        <v>15</v>
      </c>
      <c r="AL9" s="166">
        <f>[1]ISRP50!AC9+[1]ISRP50!CG9</f>
        <v>15</v>
      </c>
      <c r="AM9" s="166">
        <f>[1]ISRP50!CG9</f>
        <v>1</v>
      </c>
      <c r="AN9" s="156">
        <f t="shared" ref="AN9:AN18" si="20">SUM(AL9:AM9)</f>
        <v>16</v>
      </c>
      <c r="AO9" s="156">
        <f t="shared" ref="AO9:AO15" si="21">AK9+AN9</f>
        <v>31</v>
      </c>
      <c r="AP9" s="157">
        <f>P9+Q9+T9+U9+V9+W9+AA9+AE9+AF9+AG9+AO9</f>
        <v>388</v>
      </c>
      <c r="AQ9" s="166">
        <f>[1]ISRP50!AE9</f>
        <v>29</v>
      </c>
      <c r="AR9" s="166">
        <f>[1]ISRP50!AF9</f>
        <v>204</v>
      </c>
      <c r="AS9" s="155">
        <v>0</v>
      </c>
      <c r="AT9" s="156">
        <f>SUM(AR9:AS9)</f>
        <v>204</v>
      </c>
      <c r="AU9" s="166">
        <f>[1]ISRP50!AP9+[1]ISRP50!DY9</f>
        <v>11</v>
      </c>
      <c r="AV9" s="166">
        <f>[1]ISRP50!AI9+[1]ISRP50!AO9</f>
        <v>144</v>
      </c>
      <c r="AW9" s="166">
        <f>[1]ISRP50!AK9</f>
        <v>95</v>
      </c>
      <c r="AX9" s="155">
        <v>0</v>
      </c>
      <c r="AY9" s="166">
        <f>[1]ISRP50!AH9</f>
        <v>56</v>
      </c>
      <c r="AZ9" s="166">
        <f>[1]ISRP50!AG9</f>
        <v>72</v>
      </c>
      <c r="BA9" s="155">
        <v>0</v>
      </c>
      <c r="BB9" s="166">
        <v>0</v>
      </c>
      <c r="BC9" s="166">
        <f>[1]ISRP50!AJ9</f>
        <v>52</v>
      </c>
      <c r="BD9" s="166">
        <f>[1]ISRP50!AL9</f>
        <v>168</v>
      </c>
      <c r="BE9" s="155">
        <f>[1]ISRP50!AM9</f>
        <v>1</v>
      </c>
      <c r="BF9" s="156">
        <f t="shared" ref="BF9:BF18" si="22">SUM(AV9:BE9)</f>
        <v>588</v>
      </c>
      <c r="BG9" s="156">
        <f>AQ9+AT9+AU9+BF9</f>
        <v>832</v>
      </c>
      <c r="BH9" s="166">
        <f>[1]ISRP50!BD9</f>
        <v>56</v>
      </c>
      <c r="BI9" s="166">
        <f>[1]ISRP50!BC9</f>
        <v>6</v>
      </c>
      <c r="BJ9" s="166">
        <f>[1]ISRP50!BE9</f>
        <v>91</v>
      </c>
      <c r="BK9" s="166">
        <f>[1]ISRP50!BF9</f>
        <v>51</v>
      </c>
      <c r="BL9" s="166">
        <f>[1]ISRP50!BG9</f>
        <v>38</v>
      </c>
      <c r="BM9" s="166">
        <f>[1]ISRP50!BH9</f>
        <v>95</v>
      </c>
      <c r="BN9" s="166">
        <f>[1]ISRP50!BI9</f>
        <v>1</v>
      </c>
      <c r="BO9" s="155">
        <v>0</v>
      </c>
      <c r="BP9" s="166">
        <f>[1]ISRP50!BJ9</f>
        <v>44</v>
      </c>
      <c r="BQ9" s="166">
        <f>[1]ISRP50!BK9</f>
        <v>23</v>
      </c>
      <c r="BR9" s="156">
        <f>SUM(BN9:BQ9)</f>
        <v>68</v>
      </c>
      <c r="BS9" s="156">
        <f>BH9+BI9+BJ9+BK9+BL9+BM9+BR9</f>
        <v>405</v>
      </c>
      <c r="BT9" s="166">
        <f>[1]ISRP50!CI9</f>
        <v>10</v>
      </c>
      <c r="BU9" s="166">
        <f>[1]ISRP50!CX9</f>
        <v>7</v>
      </c>
      <c r="BV9" s="166">
        <f>[1]ISRP50!CK9</f>
        <v>16</v>
      </c>
      <c r="BW9" s="166">
        <f>[1]ISRP50!CJ9</f>
        <v>32</v>
      </c>
      <c r="BX9" s="166">
        <f>[1]ISRP50!CO9</f>
        <v>44</v>
      </c>
      <c r="BY9" s="166">
        <f>[1]ISRP50!CP9</f>
        <v>10</v>
      </c>
      <c r="BZ9" s="166">
        <v>0</v>
      </c>
      <c r="CA9" s="166">
        <f>[1]ISRP50!CQ9</f>
        <v>4</v>
      </c>
      <c r="CB9" s="166">
        <v>0</v>
      </c>
      <c r="CC9" s="166">
        <f>[1]ISRP50!CR9</f>
        <v>6</v>
      </c>
      <c r="CD9" s="156">
        <f>SUM(BY9:CC9)</f>
        <v>20</v>
      </c>
      <c r="CE9" s="166">
        <f>[1]ISRP50!CS9</f>
        <v>39</v>
      </c>
      <c r="CF9" s="166">
        <f>[1]ISRP50!CU9</f>
        <v>6</v>
      </c>
      <c r="CG9" s="166">
        <f>[1]ISRP50!CT9</f>
        <v>5</v>
      </c>
      <c r="CH9" s="156">
        <f>SUM(CF9:CG9)</f>
        <v>11</v>
      </c>
      <c r="CI9" s="166">
        <f>[1]ISRP50!CL9</f>
        <v>10</v>
      </c>
      <c r="CJ9" s="166">
        <f>[1]ISRP50!CW9</f>
        <v>0</v>
      </c>
      <c r="CK9" s="166">
        <f>[1]ISRP50!CN9</f>
        <v>0</v>
      </c>
      <c r="CL9" s="166">
        <f>[1]ISRP50!CM9</f>
        <v>0</v>
      </c>
      <c r="CM9" s="155">
        <f t="shared" ref="CM9:CM15" si="23">SUM(CI9:CL9)</f>
        <v>10</v>
      </c>
      <c r="CN9" s="166">
        <f>[1]ISRP50!CV9</f>
        <v>14</v>
      </c>
      <c r="CO9" s="157">
        <f t="shared" ref="CO9:CO18" si="24">BT9+BU9+BV9+BW9+BX9+CD9+CE9+CH9+CM9+CN9</f>
        <v>203</v>
      </c>
      <c r="CP9" s="166">
        <f>[1]ISRP50!CZ9</f>
        <v>33</v>
      </c>
      <c r="CQ9" s="166">
        <f>[1]ISRP50!DA9</f>
        <v>35</v>
      </c>
      <c r="CR9" s="166">
        <f>[1]ISRP50!DC9</f>
        <v>47</v>
      </c>
      <c r="CS9" s="156">
        <f>SUM(CQ9:CR9)</f>
        <v>82</v>
      </c>
      <c r="CT9" s="166">
        <f>[1]ISRP50!DD9</f>
        <v>44</v>
      </c>
      <c r="CU9" s="166">
        <f>[1]ISRP50!DE9</f>
        <v>37</v>
      </c>
      <c r="CV9" s="166">
        <f>[1]ISRP50!DF9</f>
        <v>26</v>
      </c>
      <c r="CW9" s="155">
        <v>0</v>
      </c>
      <c r="CX9" s="156">
        <f>SUM(CU9:CW9)</f>
        <v>63</v>
      </c>
      <c r="CY9" s="166">
        <f>[1]ISRP50!DH9</f>
        <v>30</v>
      </c>
      <c r="CZ9" s="157">
        <f>CP9+CS9+CT9+CX9+CY9</f>
        <v>252</v>
      </c>
      <c r="DA9" s="166">
        <f>[1]ISRP50!DK9</f>
        <v>45</v>
      </c>
      <c r="DB9" s="166">
        <f>[1]ISRP50!DL9</f>
        <v>21</v>
      </c>
      <c r="DC9" s="166">
        <f>[1]ISRP50!DM9</f>
        <v>18</v>
      </c>
      <c r="DD9" s="166">
        <f>[1]ISRP50!DJ9</f>
        <v>154</v>
      </c>
      <c r="DE9" s="156">
        <f>SUM(DA9:DD9)</f>
        <v>238</v>
      </c>
      <c r="DF9" s="166">
        <f>[1]ISRP50!DR9</f>
        <v>7</v>
      </c>
      <c r="DG9" s="166">
        <f>[1]ISRP50!DS9</f>
        <v>16</v>
      </c>
      <c r="DH9" s="166">
        <v>0</v>
      </c>
      <c r="DI9" s="166">
        <f>[1]ISRP50!DN9</f>
        <v>114</v>
      </c>
      <c r="DJ9" s="166">
        <v>0</v>
      </c>
      <c r="DK9" s="166">
        <f>[1]ISRP50!DO9</f>
        <v>4</v>
      </c>
      <c r="DL9" s="166">
        <f>[1]ISRP50!DP9</f>
        <v>67</v>
      </c>
      <c r="DM9" s="166">
        <v>0</v>
      </c>
      <c r="DN9" s="166">
        <f>[1]ISRP50!DQ9</f>
        <v>78</v>
      </c>
      <c r="DO9" s="166">
        <v>0</v>
      </c>
      <c r="DP9" s="156">
        <f t="shared" ref="DP9:DP18" si="25">SUM(DH9:DO9)</f>
        <v>263</v>
      </c>
      <c r="DQ9" s="157">
        <f t="shared" ref="DQ9:DQ18" si="26">DE9+DF9+DG9+DP9</f>
        <v>524</v>
      </c>
      <c r="DR9" s="166">
        <f>[1]ISRP50!ED9</f>
        <v>38</v>
      </c>
      <c r="DS9" s="166">
        <f>[1]ISRP50!DU9</f>
        <v>40</v>
      </c>
      <c r="DT9" s="166">
        <f>[1]ISRP50!DV9</f>
        <v>10</v>
      </c>
      <c r="DU9" s="156">
        <f t="shared" ref="DU9:DU18" si="27">SUM(DS9:DT9)</f>
        <v>50</v>
      </c>
      <c r="DV9" s="166">
        <f>[1]ISRP50!DW9</f>
        <v>23</v>
      </c>
      <c r="DW9" s="166">
        <f>[1]ISRP50!AN9+[1]ISRP50!DZ9</f>
        <v>75</v>
      </c>
      <c r="DX9" s="166">
        <f>[1]ISRP50!DX9</f>
        <v>30</v>
      </c>
      <c r="DY9" s="166">
        <f>[1]ISRP50!EA9</f>
        <v>48</v>
      </c>
      <c r="DZ9" s="166">
        <f>[1]ISRP50!EB9</f>
        <v>12</v>
      </c>
      <c r="EA9" s="166">
        <f>[1]ISRP50!EC9</f>
        <v>6</v>
      </c>
      <c r="EB9" s="156">
        <f t="shared" ref="EB9:EB18" si="28">DZ9+EA9</f>
        <v>18</v>
      </c>
      <c r="EC9" s="157">
        <f t="shared" ref="EC9:EC18" si="29">DR9+DU9+DV9+DW9+DX9+DY9+EB9</f>
        <v>282</v>
      </c>
      <c r="ED9" s="166">
        <f>[1]ISRP50!EJ9</f>
        <v>43</v>
      </c>
      <c r="EE9" s="156">
        <f>SUM(ED9)</f>
        <v>43</v>
      </c>
      <c r="EF9" s="166">
        <f>[1]ISRP50!EN9</f>
        <v>11</v>
      </c>
      <c r="EG9" s="166">
        <f>[1]ISRP50!EO9</f>
        <v>101</v>
      </c>
      <c r="EH9" s="166">
        <f>[1]ISRP50!EP9</f>
        <v>13</v>
      </c>
      <c r="EI9" s="166">
        <f>[1]ISRP50!FB9</f>
        <v>2</v>
      </c>
      <c r="EJ9" s="166">
        <f>[1]ISRP50!ER9</f>
        <v>11</v>
      </c>
      <c r="EK9" s="166">
        <f>[1]ISRP50!ET9</f>
        <v>1</v>
      </c>
      <c r="EL9" s="156">
        <f>SUM(EH9:EK9)</f>
        <v>27</v>
      </c>
      <c r="EM9" s="166">
        <f>[1]ISRP50!EW9</f>
        <v>15</v>
      </c>
      <c r="EN9" s="166">
        <f>[1]ISRP50!BU9+[1]ISRP50!EL9</f>
        <v>106</v>
      </c>
      <c r="EO9" s="166">
        <f>[1]ISRP50!BV9</f>
        <v>1</v>
      </c>
      <c r="EP9" s="166">
        <f>[1]ISRP50!BW9</f>
        <v>1</v>
      </c>
      <c r="EQ9" s="166">
        <f>[1]ISRP50!BR9</f>
        <v>1</v>
      </c>
      <c r="ER9" s="166">
        <f>[1]ISRP50!BS9</f>
        <v>0</v>
      </c>
      <c r="ES9" s="166">
        <f>[1]ISRP50!BX9</f>
        <v>0</v>
      </c>
      <c r="ET9" s="166">
        <f>[1]ISRP50!BL9+[1]ISRP50!EM9</f>
        <v>170</v>
      </c>
      <c r="EU9" s="166">
        <f>[1]ISRP50!BQ9</f>
        <v>2</v>
      </c>
      <c r="EV9" s="166">
        <f>[1]ISRP50!BR9</f>
        <v>1</v>
      </c>
      <c r="EW9" s="166">
        <f>[1]ISRP50!BX9</f>
        <v>0</v>
      </c>
      <c r="EX9" s="166">
        <f>[1]ISRP50!BS9</f>
        <v>0</v>
      </c>
      <c r="EY9" s="166">
        <f>[1]ISRP50!EU9</f>
        <v>2</v>
      </c>
      <c r="EZ9" s="166">
        <f>[1]ISRP50!EV9</f>
        <v>1</v>
      </c>
      <c r="FA9" s="156">
        <f t="shared" ref="FA9:FA18" si="30">SUM(EO9:EZ9)</f>
        <v>179</v>
      </c>
      <c r="FB9" s="156">
        <f>EF9+EG9+EL9+EM9+EN9+FA9</f>
        <v>439</v>
      </c>
      <c r="FC9" s="166">
        <f>[1]ISRP50!FF9</f>
        <v>95</v>
      </c>
      <c r="FD9" s="156">
        <f>SUM(FC9)</f>
        <v>95</v>
      </c>
      <c r="FE9" s="166">
        <f>[1]ISRP50!FM9</f>
        <v>1</v>
      </c>
      <c r="FF9" s="166">
        <f>[1]ISRP50!FO9</f>
        <v>2</v>
      </c>
      <c r="FG9" s="166">
        <f>[1]ISRP50!FR9</f>
        <v>2</v>
      </c>
      <c r="FH9" s="166">
        <f>[1]ISRP50!FN9</f>
        <v>1</v>
      </c>
      <c r="FI9" s="166">
        <f>[1]ISRP50!FP9</f>
        <v>1</v>
      </c>
      <c r="FJ9" s="166">
        <f>[1]ISRP50!FQ9</f>
        <v>0</v>
      </c>
      <c r="FK9" s="156">
        <f t="shared" ref="FK9:FK18" si="31">SUM(FE9:FJ9)</f>
        <v>7</v>
      </c>
      <c r="FL9" s="166">
        <f>[1]ISRP50!FP9</f>
        <v>1</v>
      </c>
      <c r="FM9" s="166">
        <f>[1]ISRP50!AU9+[1]ISRP50!FL9</f>
        <v>230</v>
      </c>
      <c r="FN9" s="166">
        <f>[1]ISRP50!FH9</f>
        <v>33</v>
      </c>
      <c r="FO9" s="166">
        <f>[1]ISRP50!AZ9</f>
        <v>0</v>
      </c>
      <c r="FP9" s="166">
        <f>[1]ISRP50!AR9+[1]ISRP50!FI9</f>
        <v>72</v>
      </c>
      <c r="FQ9" s="166">
        <f>[1]ISRP50!AW9</f>
        <v>1</v>
      </c>
      <c r="FR9" s="166">
        <f>[1]ISRP50!AS9+[1]ISRP50!FJ9</f>
        <v>76</v>
      </c>
      <c r="FS9" s="166">
        <v>0</v>
      </c>
      <c r="FT9" s="166">
        <v>0</v>
      </c>
      <c r="FU9" s="166">
        <f>[1]ISRP50!AY9</f>
        <v>1</v>
      </c>
      <c r="FV9" s="166">
        <f>[1]ISRP50!AX9</f>
        <v>0</v>
      </c>
      <c r="FW9" s="166">
        <v>0</v>
      </c>
      <c r="FX9" s="166">
        <f>[1]ISRP50!AT9+[1]ISRP50!FK9</f>
        <v>91</v>
      </c>
      <c r="FY9" s="166">
        <v>0</v>
      </c>
      <c r="FZ9" s="156">
        <f t="shared" ref="FZ9:FZ15" si="32">SUM(FL9:FY9)</f>
        <v>505</v>
      </c>
      <c r="GA9" s="157">
        <f t="shared" ref="GA9:GA15" si="33">FK9+FZ9</f>
        <v>512</v>
      </c>
      <c r="GB9" s="166">
        <f>[1]ISRP50!CC9+[1]ISRP50!GH9</f>
        <v>17</v>
      </c>
      <c r="GC9" s="166">
        <f>[1]ISRP50!CE9+[1]ISRP50!GD9</f>
        <v>70</v>
      </c>
      <c r="GD9" s="166">
        <f>[1]ISRP50!EF9</f>
        <v>12</v>
      </c>
      <c r="GE9" s="166">
        <f>[1]ISRP50!CD9+[1]ISRP50!GE9</f>
        <v>7</v>
      </c>
      <c r="GF9" s="166">
        <f>[1]ISRP50!BZ9+[1]ISRP50!GF9</f>
        <v>16</v>
      </c>
      <c r="GG9" s="166">
        <f>[1]ISRP50!CA9+[1]ISRP50!GG9</f>
        <v>15</v>
      </c>
      <c r="GH9" s="166">
        <f>[1]ISRP50!BY9</f>
        <v>0</v>
      </c>
      <c r="GI9" s="166">
        <f>[1]ISRP50!CB9</f>
        <v>1</v>
      </c>
      <c r="GJ9" s="156">
        <f>SUM(GE9:GI9)</f>
        <v>39</v>
      </c>
      <c r="GK9" s="166">
        <f>[1]ISRP50!GJ9</f>
        <v>7</v>
      </c>
      <c r="GL9" s="166">
        <f>[1]ISRP50!EE9+[1]ISRP50!GI9</f>
        <v>335</v>
      </c>
      <c r="GM9" s="166">
        <f>[1]ISRP50!EG9+[1]ISRP50!GK9</f>
        <v>7</v>
      </c>
      <c r="GN9" s="166">
        <f>[1]ISRP50!GL9</f>
        <v>0</v>
      </c>
      <c r="GO9" s="156">
        <f t="shared" ref="GO9:GO18" si="34">SUM(GK9:GN9)</f>
        <v>349</v>
      </c>
      <c r="GP9" s="156">
        <f>GD9+GK9+GL9+GM9+GN9</f>
        <v>361</v>
      </c>
      <c r="GQ9" s="157">
        <f>GB9+GC9+GP9+GJ9</f>
        <v>487</v>
      </c>
      <c r="GR9" s="166">
        <f>[1]ISRP50!FT9</f>
        <v>45</v>
      </c>
      <c r="GS9" s="166">
        <f>[1]ISRP50!FU9</f>
        <v>17</v>
      </c>
      <c r="GT9" s="166">
        <f>[1]ISRP50!GB9</f>
        <v>22</v>
      </c>
      <c r="GU9" s="166">
        <f>[1]ISRP50!FV9</f>
        <v>11</v>
      </c>
      <c r="GV9" s="166">
        <f>[1]ISRP50!FW9</f>
        <v>6</v>
      </c>
      <c r="GW9" s="158">
        <f>GU9+GV9</f>
        <v>17</v>
      </c>
      <c r="GX9" s="166">
        <f>[1]ISRP50!FX9</f>
        <v>12</v>
      </c>
      <c r="GY9" s="166">
        <f>[1]ISRP50!FZ9</f>
        <v>34</v>
      </c>
      <c r="GZ9" s="166">
        <f>[1]ISRP50!GA9</f>
        <v>2</v>
      </c>
      <c r="HA9" s="166">
        <f>[1]ISRP50!FY9</f>
        <v>8</v>
      </c>
      <c r="HB9" s="157">
        <f t="shared" ref="HB9:HB18" si="35">GR9+GS9+GT9+GW9+GX9+GY9+GZ9+HA9</f>
        <v>157</v>
      </c>
      <c r="HE9" s="160">
        <f t="shared" si="10"/>
        <v>4555</v>
      </c>
      <c r="HF9" s="160">
        <f t="shared" si="11"/>
        <v>587</v>
      </c>
      <c r="HG9" s="160">
        <f t="shared" si="12"/>
        <v>313</v>
      </c>
      <c r="HH9" s="160">
        <f t="shared" si="13"/>
        <v>5455</v>
      </c>
      <c r="HI9" s="161"/>
      <c r="HJ9" s="187" t="s">
        <v>284</v>
      </c>
      <c r="HK9" s="169"/>
      <c r="HL9" s="161">
        <f t="shared" si="0"/>
        <v>864</v>
      </c>
      <c r="HM9" s="161">
        <f t="shared" si="0"/>
        <v>403</v>
      </c>
      <c r="HN9" s="161">
        <f t="shared" si="0"/>
        <v>308</v>
      </c>
      <c r="HO9" s="161">
        <f t="shared" si="0"/>
        <v>877</v>
      </c>
      <c r="HP9" s="161">
        <f t="shared" si="0"/>
        <v>215</v>
      </c>
      <c r="HQ9" s="161">
        <f t="shared" si="0"/>
        <v>223</v>
      </c>
      <c r="HR9" s="164">
        <v>0</v>
      </c>
      <c r="HS9" s="161">
        <f t="shared" si="1"/>
        <v>317</v>
      </c>
      <c r="HT9" s="161">
        <f t="shared" si="1"/>
        <v>96</v>
      </c>
      <c r="HU9" s="161">
        <f t="shared" si="1"/>
        <v>170</v>
      </c>
      <c r="HV9" s="161">
        <f t="shared" si="1"/>
        <v>596</v>
      </c>
      <c r="HW9" s="161">
        <f t="shared" si="1"/>
        <v>39</v>
      </c>
      <c r="HX9" s="161">
        <f t="shared" si="1"/>
        <v>719</v>
      </c>
      <c r="HY9" s="161">
        <f t="shared" si="1"/>
        <v>450</v>
      </c>
      <c r="HZ9" s="161">
        <f t="shared" si="1"/>
        <v>525</v>
      </c>
      <c r="IA9" s="161">
        <f t="shared" si="2"/>
        <v>5802</v>
      </c>
      <c r="IB9" s="113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Q9" s="159" t="s">
        <v>285</v>
      </c>
    </row>
    <row r="10" spans="1:266" s="159" customFormat="1" ht="21" customHeight="1" thickBot="1">
      <c r="A10" s="185">
        <v>5</v>
      </c>
      <c r="B10" s="154" t="s">
        <v>286</v>
      </c>
      <c r="C10" s="166">
        <f>M10+AP10+BG10+BS10+CO10+CZ10+DQ10+EC10+EE10+FB10+FD10+GA10+GQ10+HB10</f>
        <v>122</v>
      </c>
      <c r="D10" s="166">
        <f>[1]ISRP50!D10</f>
        <v>1</v>
      </c>
      <c r="E10" s="155">
        <f>[1]ISRP50!E10</f>
        <v>0</v>
      </c>
      <c r="F10" s="166">
        <f>[1]ISRP50!F10</f>
        <v>0</v>
      </c>
      <c r="G10" s="166">
        <f>[1]ISRP50!G10</f>
        <v>0</v>
      </c>
      <c r="H10" s="166">
        <f>[1]ISRP50!H10</f>
        <v>0</v>
      </c>
      <c r="I10" s="166">
        <f>[1]ISRP50!I10</f>
        <v>0</v>
      </c>
      <c r="J10" s="166">
        <f>[1]ISRP50!J10</f>
        <v>0</v>
      </c>
      <c r="K10" s="166">
        <f>[1]ISRP50!K10</f>
        <v>0</v>
      </c>
      <c r="L10" s="156">
        <f t="shared" si="14"/>
        <v>0</v>
      </c>
      <c r="M10" s="157">
        <f t="shared" si="15"/>
        <v>1</v>
      </c>
      <c r="N10" s="166">
        <f>[1]ISRP50!M10</f>
        <v>0</v>
      </c>
      <c r="O10" s="166">
        <f>[1]ISRP50!V10</f>
        <v>0</v>
      </c>
      <c r="P10" s="156">
        <f t="shared" ref="P10:P18" si="36">SUM(N10:O10)</f>
        <v>0</v>
      </c>
      <c r="Q10" s="166">
        <f>[1]ISRP50!N10</f>
        <v>2</v>
      </c>
      <c r="R10" s="166">
        <f>[1]ISRP50!O10</f>
        <v>0</v>
      </c>
      <c r="S10" s="166">
        <f>[1]ISRP50!P10</f>
        <v>0</v>
      </c>
      <c r="T10" s="156">
        <f t="shared" si="16"/>
        <v>0</v>
      </c>
      <c r="U10" s="166">
        <f>[1]ISRP50!Q10</f>
        <v>0</v>
      </c>
      <c r="V10" s="166">
        <f>[1]ISRP50!W10</f>
        <v>0</v>
      </c>
      <c r="W10" s="166">
        <f>[1]ISRP50!S10</f>
        <v>0</v>
      </c>
      <c r="X10" s="156">
        <f t="shared" si="17"/>
        <v>0</v>
      </c>
      <c r="Y10" s="166">
        <f>[1]ISRP50!X10</f>
        <v>0</v>
      </c>
      <c r="Z10" s="166">
        <f>[1]ISRP50!U10</f>
        <v>0</v>
      </c>
      <c r="AA10" s="156">
        <f t="shared" si="18"/>
        <v>0</v>
      </c>
      <c r="AB10" s="166">
        <f>[1]ISRP50!Y10</f>
        <v>1</v>
      </c>
      <c r="AC10" s="166">
        <f>[1]ISRP50!R10</f>
        <v>0</v>
      </c>
      <c r="AD10" s="166">
        <f>[1]ISRP50!T10</f>
        <v>0</v>
      </c>
      <c r="AE10" s="156">
        <f t="shared" si="19"/>
        <v>1</v>
      </c>
      <c r="AF10" s="166">
        <f>[1]ISRP50!Z10</f>
        <v>1</v>
      </c>
      <c r="AG10" s="166">
        <f>[1]ISRP50!AA10</f>
        <v>0</v>
      </c>
      <c r="AH10" s="166">
        <f>[1]ISRP50!BO10</f>
        <v>0</v>
      </c>
      <c r="AI10" s="166">
        <f>[1]ISRP50!AB10+[1]ISRP50!CF10</f>
        <v>0</v>
      </c>
      <c r="AJ10" s="166">
        <f>[1]ISRP50!BT10</f>
        <v>0</v>
      </c>
      <c r="AK10" s="156">
        <f t="shared" ref="AK10:AK18" si="37">SUM(AH10:AJ10)</f>
        <v>0</v>
      </c>
      <c r="AL10" s="166">
        <f>[1]ISRP50!AC10+[1]ISRP50!CG10</f>
        <v>1</v>
      </c>
      <c r="AM10" s="166">
        <f>[1]ISRP50!CG10</f>
        <v>0</v>
      </c>
      <c r="AN10" s="156">
        <f t="shared" si="20"/>
        <v>1</v>
      </c>
      <c r="AO10" s="156">
        <f t="shared" si="21"/>
        <v>1</v>
      </c>
      <c r="AP10" s="157">
        <f t="shared" ref="AP10:AP23" si="38">P10+Q10+T10+U10+V10+W10+AA10+AE10+AF10+AG10+AO10</f>
        <v>5</v>
      </c>
      <c r="AQ10" s="166">
        <f>[1]ISRP50!AE10</f>
        <v>0</v>
      </c>
      <c r="AR10" s="166">
        <f>[1]ISRP50!AF10</f>
        <v>4</v>
      </c>
      <c r="AS10" s="155">
        <v>0</v>
      </c>
      <c r="AT10" s="156">
        <f t="shared" ref="AT10:AT18" si="39">SUM(AR10:AS10)</f>
        <v>4</v>
      </c>
      <c r="AU10" s="166">
        <f>[1]ISRP50!AP10+[1]ISRP50!DY10</f>
        <v>0</v>
      </c>
      <c r="AV10" s="166">
        <f>[1]ISRP50!AI10+[1]ISRP50!AO10</f>
        <v>0</v>
      </c>
      <c r="AW10" s="166">
        <f>[1]ISRP50!AK10</f>
        <v>0</v>
      </c>
      <c r="AX10" s="155">
        <v>0</v>
      </c>
      <c r="AY10" s="166">
        <f>[1]ISRP50!AH10</f>
        <v>0</v>
      </c>
      <c r="AZ10" s="166">
        <f>[1]ISRP50!AG10</f>
        <v>2</v>
      </c>
      <c r="BA10" s="155">
        <v>0</v>
      </c>
      <c r="BB10" s="166">
        <v>0</v>
      </c>
      <c r="BC10" s="166">
        <f>[1]ISRP50!AJ10</f>
        <v>1</v>
      </c>
      <c r="BD10" s="166">
        <f>[1]ISRP50!AL10</f>
        <v>3</v>
      </c>
      <c r="BE10" s="155">
        <f>[1]ISRP50!AM10</f>
        <v>0</v>
      </c>
      <c r="BF10" s="156">
        <f t="shared" si="22"/>
        <v>6</v>
      </c>
      <c r="BG10" s="156">
        <f t="shared" ref="BG10:BG18" si="40">AQ10+AT10+AU10+BF10</f>
        <v>10</v>
      </c>
      <c r="BH10" s="166">
        <f>[1]ISRP50!BD10</f>
        <v>0</v>
      </c>
      <c r="BI10" s="166">
        <f>[1]ISRP50!BC10</f>
        <v>0</v>
      </c>
      <c r="BJ10" s="166">
        <f>[1]ISRP50!BE10</f>
        <v>0</v>
      </c>
      <c r="BK10" s="166">
        <f>[1]ISRP50!BF10</f>
        <v>1</v>
      </c>
      <c r="BL10" s="166">
        <f>[1]ISRP50!BG10</f>
        <v>1</v>
      </c>
      <c r="BM10" s="166">
        <f>[1]ISRP50!BH10</f>
        <v>1</v>
      </c>
      <c r="BN10" s="166">
        <f>[1]ISRP50!BI10</f>
        <v>0</v>
      </c>
      <c r="BO10" s="155">
        <v>0</v>
      </c>
      <c r="BP10" s="166">
        <f>[1]ISRP50!BJ10</f>
        <v>1</v>
      </c>
      <c r="BQ10" s="166">
        <f>[1]ISRP50!BK10</f>
        <v>0</v>
      </c>
      <c r="BR10" s="156">
        <f t="shared" ref="BR10:BR18" si="41">SUM(BN10:BQ10)</f>
        <v>1</v>
      </c>
      <c r="BS10" s="156">
        <f t="shared" ref="BS10:BS18" si="42">BH10+BI10+BJ10+BK10+BL10+BM10+BR10</f>
        <v>4</v>
      </c>
      <c r="BT10" s="166">
        <f>[1]ISRP50!CI10</f>
        <v>2</v>
      </c>
      <c r="BU10" s="166">
        <f>[1]ISRP50!CX10</f>
        <v>1</v>
      </c>
      <c r="BV10" s="166">
        <f>[1]ISRP50!CK10</f>
        <v>0</v>
      </c>
      <c r="BW10" s="166">
        <f>[1]ISRP50!CJ10</f>
        <v>2</v>
      </c>
      <c r="BX10" s="166">
        <f>[1]ISRP50!CO10</f>
        <v>3</v>
      </c>
      <c r="BY10" s="166">
        <f>[1]ISRP50!CP10</f>
        <v>0</v>
      </c>
      <c r="BZ10" s="166">
        <v>0</v>
      </c>
      <c r="CA10" s="166">
        <f>[1]ISRP50!CQ10</f>
        <v>0</v>
      </c>
      <c r="CB10" s="166">
        <v>0</v>
      </c>
      <c r="CC10" s="166">
        <f>[1]ISRP50!CR10</f>
        <v>0</v>
      </c>
      <c r="CD10" s="156">
        <f t="shared" ref="CD10:CD15" si="43">SUM(BY10:CC10)</f>
        <v>0</v>
      </c>
      <c r="CE10" s="166">
        <f>[1]ISRP50!CS10</f>
        <v>1</v>
      </c>
      <c r="CF10" s="166">
        <f>[1]ISRP50!CU10</f>
        <v>0</v>
      </c>
      <c r="CG10" s="166">
        <f>[1]ISRP50!CT10</f>
        <v>0</v>
      </c>
      <c r="CH10" s="156">
        <f t="shared" ref="CH10:CH18" si="44">SUM(CF10:CG10)</f>
        <v>0</v>
      </c>
      <c r="CI10" s="166">
        <f>[1]ISRP50!CL10</f>
        <v>0</v>
      </c>
      <c r="CJ10" s="166">
        <f>[1]ISRP50!CW10</f>
        <v>0</v>
      </c>
      <c r="CK10" s="166">
        <f>[1]ISRP50!CN10</f>
        <v>0</v>
      </c>
      <c r="CL10" s="166">
        <f>[1]ISRP50!CM10</f>
        <v>1</v>
      </c>
      <c r="CM10" s="155">
        <f t="shared" si="23"/>
        <v>1</v>
      </c>
      <c r="CN10" s="166">
        <f>[1]ISRP50!CV10</f>
        <v>1</v>
      </c>
      <c r="CO10" s="157">
        <f t="shared" si="24"/>
        <v>11</v>
      </c>
      <c r="CP10" s="166">
        <f>[1]ISRP50!CZ10</f>
        <v>1</v>
      </c>
      <c r="CQ10" s="166">
        <f>[1]ISRP50!DA10</f>
        <v>1</v>
      </c>
      <c r="CR10" s="166">
        <f>[1]ISRP50!DC10</f>
        <v>1</v>
      </c>
      <c r="CS10" s="156">
        <f t="shared" ref="CS10:CS18" si="45">SUM(CQ10:CR10)</f>
        <v>2</v>
      </c>
      <c r="CT10" s="166">
        <f>[1]ISRP50!DD10</f>
        <v>0</v>
      </c>
      <c r="CU10" s="166">
        <f>[1]ISRP50!DE10</f>
        <v>0</v>
      </c>
      <c r="CV10" s="166">
        <f>[1]ISRP50!DF10</f>
        <v>0</v>
      </c>
      <c r="CW10" s="155">
        <v>0</v>
      </c>
      <c r="CX10" s="156">
        <f t="shared" ref="CX10:CX23" si="46">SUM(CU10:CW10)</f>
        <v>0</v>
      </c>
      <c r="CY10" s="166">
        <f>[1]ISRP50!DH10</f>
        <v>0</v>
      </c>
      <c r="CZ10" s="157">
        <f t="shared" ref="CZ10:CZ23" si="47">CP10+CS10+CT10+CX10+CY10</f>
        <v>3</v>
      </c>
      <c r="DA10" s="166">
        <f>[1]ISRP50!DK10</f>
        <v>3</v>
      </c>
      <c r="DB10" s="166">
        <f>[1]ISRP50!DL10</f>
        <v>4</v>
      </c>
      <c r="DC10" s="166">
        <f>[1]ISRP50!DM10</f>
        <v>1</v>
      </c>
      <c r="DD10" s="166">
        <f>[1]ISRP50!DJ10</f>
        <v>9</v>
      </c>
      <c r="DE10" s="156">
        <f t="shared" ref="DE10:DE18" si="48">SUM(DA10:DD10)</f>
        <v>17</v>
      </c>
      <c r="DF10" s="166">
        <f>[1]ISRP50!DR10</f>
        <v>1</v>
      </c>
      <c r="DG10" s="166">
        <f>[1]ISRP50!DS10</f>
        <v>0</v>
      </c>
      <c r="DH10" s="166">
        <v>0</v>
      </c>
      <c r="DI10" s="166">
        <f>[1]ISRP50!DN10</f>
        <v>2</v>
      </c>
      <c r="DJ10" s="166">
        <v>0</v>
      </c>
      <c r="DK10" s="166">
        <f>[1]ISRP50!DO10</f>
        <v>3</v>
      </c>
      <c r="DL10" s="166">
        <f>[1]ISRP50!DP10</f>
        <v>4</v>
      </c>
      <c r="DM10" s="166">
        <v>0</v>
      </c>
      <c r="DN10" s="166">
        <f>[1]ISRP50!DQ10</f>
        <v>1</v>
      </c>
      <c r="DO10" s="166">
        <v>0</v>
      </c>
      <c r="DP10" s="156">
        <f t="shared" si="25"/>
        <v>10</v>
      </c>
      <c r="DQ10" s="157">
        <f t="shared" si="26"/>
        <v>28</v>
      </c>
      <c r="DR10" s="166">
        <f>[1]ISRP50!ED10</f>
        <v>0</v>
      </c>
      <c r="DS10" s="166">
        <f>[1]ISRP50!DU10</f>
        <v>0</v>
      </c>
      <c r="DT10" s="166">
        <f>[1]ISRP50!DV10</f>
        <v>1</v>
      </c>
      <c r="DU10" s="156">
        <f t="shared" si="27"/>
        <v>1</v>
      </c>
      <c r="DV10" s="166">
        <f>[1]ISRP50!DW10</f>
        <v>0</v>
      </c>
      <c r="DW10" s="166">
        <f>[1]ISRP50!AN10+[1]ISRP50!DZ10</f>
        <v>3</v>
      </c>
      <c r="DX10" s="166">
        <f>[1]ISRP50!DX10</f>
        <v>0</v>
      </c>
      <c r="DY10" s="166">
        <f>[1]ISRP50!EA10</f>
        <v>0</v>
      </c>
      <c r="DZ10" s="166">
        <f>[1]ISRP50!EB10</f>
        <v>1</v>
      </c>
      <c r="EA10" s="166">
        <f>[1]ISRP50!EC10</f>
        <v>0</v>
      </c>
      <c r="EB10" s="156">
        <f t="shared" si="28"/>
        <v>1</v>
      </c>
      <c r="EC10" s="157">
        <f t="shared" si="29"/>
        <v>5</v>
      </c>
      <c r="ED10" s="166">
        <f>[1]ISRP50!EJ10</f>
        <v>2</v>
      </c>
      <c r="EE10" s="156">
        <f t="shared" ref="EE10:EE18" si="49">SUM(ED10)</f>
        <v>2</v>
      </c>
      <c r="EF10" s="166">
        <f>[1]ISRP50!EN10</f>
        <v>0</v>
      </c>
      <c r="EG10" s="166">
        <f>[1]ISRP50!EO10</f>
        <v>5</v>
      </c>
      <c r="EH10" s="166">
        <f>[1]ISRP50!EP10</f>
        <v>0</v>
      </c>
      <c r="EI10" s="166">
        <f>[1]ISRP50!FB10</f>
        <v>0</v>
      </c>
      <c r="EJ10" s="166">
        <f>[1]ISRP50!ER10</f>
        <v>0</v>
      </c>
      <c r="EK10" s="166">
        <f>[1]ISRP50!ET10</f>
        <v>0</v>
      </c>
      <c r="EL10" s="156">
        <f t="shared" ref="EL10:EL18" si="50">SUM(EH10:EK10)</f>
        <v>0</v>
      </c>
      <c r="EM10" s="166">
        <f>[1]ISRP50!EW10</f>
        <v>1</v>
      </c>
      <c r="EN10" s="166">
        <f>[1]ISRP50!BU10+[1]ISRP50!EL10</f>
        <v>1</v>
      </c>
      <c r="EO10" s="166">
        <f>[1]ISRP50!BV10</f>
        <v>0</v>
      </c>
      <c r="EP10" s="166">
        <f>[1]ISRP50!BW10</f>
        <v>1</v>
      </c>
      <c r="EQ10" s="166">
        <f>[1]ISRP50!BR10</f>
        <v>0</v>
      </c>
      <c r="ER10" s="166">
        <f>[1]ISRP50!BS10</f>
        <v>0</v>
      </c>
      <c r="ES10" s="166">
        <f>[1]ISRP50!BX10</f>
        <v>0</v>
      </c>
      <c r="ET10" s="166">
        <f>[1]ISRP50!BL10+[1]ISRP50!EM10</f>
        <v>2</v>
      </c>
      <c r="EU10" s="166">
        <f>[1]ISRP50!BQ10</f>
        <v>0</v>
      </c>
      <c r="EV10" s="166">
        <f>[1]ISRP50!BR10</f>
        <v>0</v>
      </c>
      <c r="EW10" s="166">
        <f>[1]ISRP50!BX10</f>
        <v>0</v>
      </c>
      <c r="EX10" s="166">
        <f>[1]ISRP50!BS10</f>
        <v>0</v>
      </c>
      <c r="EY10" s="166">
        <f>[1]ISRP50!EU10</f>
        <v>0</v>
      </c>
      <c r="EZ10" s="166">
        <f>[1]ISRP50!EV10</f>
        <v>0</v>
      </c>
      <c r="FA10" s="156">
        <f t="shared" si="30"/>
        <v>3</v>
      </c>
      <c r="FB10" s="156">
        <f t="shared" ref="FB10:FB18" si="51">EF10+EG10+EL10+EM10+EN10+FA10</f>
        <v>10</v>
      </c>
      <c r="FC10" s="166">
        <f>[1]ISRP50!FF10</f>
        <v>1</v>
      </c>
      <c r="FD10" s="156">
        <f t="shared" ref="FD10:FD18" si="52">SUM(FC10)</f>
        <v>1</v>
      </c>
      <c r="FE10" s="166">
        <f>[1]ISRP50!FM10</f>
        <v>0</v>
      </c>
      <c r="FF10" s="166">
        <f>[1]ISRP50!FO10</f>
        <v>0</v>
      </c>
      <c r="FG10" s="166">
        <f>[1]ISRP50!FR10</f>
        <v>0</v>
      </c>
      <c r="FH10" s="166">
        <f>[1]ISRP50!FN10</f>
        <v>0</v>
      </c>
      <c r="FI10" s="166">
        <f>[1]ISRP50!FP10</f>
        <v>0</v>
      </c>
      <c r="FJ10" s="166">
        <f>[1]ISRP50!FQ10</f>
        <v>0</v>
      </c>
      <c r="FK10" s="156">
        <f t="shared" si="31"/>
        <v>0</v>
      </c>
      <c r="FL10" s="166">
        <f>[1]ISRP50!FP10</f>
        <v>0</v>
      </c>
      <c r="FM10" s="166">
        <f>[1]ISRP50!AU10+[1]ISRP50!FL10</f>
        <v>6</v>
      </c>
      <c r="FN10" s="166">
        <f>[1]ISRP50!FH10</f>
        <v>0</v>
      </c>
      <c r="FO10" s="166">
        <f>[1]ISRP50!AZ10</f>
        <v>0</v>
      </c>
      <c r="FP10" s="166">
        <f>[1]ISRP50!AR10+[1]ISRP50!FI10</f>
        <v>0</v>
      </c>
      <c r="FQ10" s="166">
        <f>[1]ISRP50!AW10</f>
        <v>0</v>
      </c>
      <c r="FR10" s="166">
        <f>[1]ISRP50!AS10+[1]ISRP50!FJ10</f>
        <v>2</v>
      </c>
      <c r="FS10" s="166">
        <v>0</v>
      </c>
      <c r="FT10" s="166">
        <v>0</v>
      </c>
      <c r="FU10" s="166">
        <f>[1]ISRP50!AY10</f>
        <v>0</v>
      </c>
      <c r="FV10" s="166">
        <f>[1]ISRP50!AX10</f>
        <v>0</v>
      </c>
      <c r="FW10" s="166">
        <v>0</v>
      </c>
      <c r="FX10" s="166">
        <f>[1]ISRP50!AT10+[1]ISRP50!FK10</f>
        <v>0</v>
      </c>
      <c r="FY10" s="166">
        <v>0</v>
      </c>
      <c r="FZ10" s="156">
        <f t="shared" si="32"/>
        <v>8</v>
      </c>
      <c r="GA10" s="157">
        <f t="shared" si="33"/>
        <v>8</v>
      </c>
      <c r="GB10" s="166">
        <f>[1]ISRP50!CC10+[1]ISRP50!GH10</f>
        <v>1</v>
      </c>
      <c r="GC10" s="166">
        <f>[1]ISRP50!CE10+[1]ISRP50!GD10</f>
        <v>1</v>
      </c>
      <c r="GD10" s="166">
        <f>[1]ISRP50!EF10</f>
        <v>0</v>
      </c>
      <c r="GE10" s="166">
        <f>[1]ISRP50!CD10+[1]ISRP50!GE10</f>
        <v>0</v>
      </c>
      <c r="GF10" s="166">
        <f>[1]ISRP50!BZ10+[1]ISRP50!GF10</f>
        <v>0</v>
      </c>
      <c r="GG10" s="188">
        <f>[1]ISRP50!CA10+[1]ISRP50!GG10+14</f>
        <v>15</v>
      </c>
      <c r="GH10" s="166">
        <f>[1]ISRP50!BY10</f>
        <v>0</v>
      </c>
      <c r="GI10" s="166">
        <f>[1]ISRP50!CB10</f>
        <v>0</v>
      </c>
      <c r="GJ10" s="156">
        <f t="shared" ref="GJ10:GJ18" si="53">SUM(GE10:GI10)</f>
        <v>15</v>
      </c>
      <c r="GK10" s="166">
        <f>[1]ISRP50!GJ10</f>
        <v>0</v>
      </c>
      <c r="GL10" s="166">
        <f>[1]ISRP50!EE10+[1]ISRP50!GI10</f>
        <v>14</v>
      </c>
      <c r="GM10" s="166">
        <f>[1]ISRP50!EG10+[1]ISRP50!GK10</f>
        <v>0</v>
      </c>
      <c r="GN10" s="166">
        <f>[1]ISRP50!GL10</f>
        <v>0</v>
      </c>
      <c r="GO10" s="156">
        <f t="shared" si="34"/>
        <v>14</v>
      </c>
      <c r="GP10" s="156">
        <f t="shared" ref="GP10:GP18" si="54">GD10+GK10+GL10+GM10+GN10</f>
        <v>14</v>
      </c>
      <c r="GQ10" s="157">
        <f t="shared" ref="GQ10:GQ23" si="55">GB10+GC10+GP10+GJ10</f>
        <v>31</v>
      </c>
      <c r="GR10" s="166">
        <f>[1]ISRP50!FT10</f>
        <v>1</v>
      </c>
      <c r="GS10" s="166">
        <f>[1]ISRP50!FU10</f>
        <v>0</v>
      </c>
      <c r="GT10" s="166">
        <f>[1]ISRP50!GB10</f>
        <v>0</v>
      </c>
      <c r="GU10" s="166">
        <f>[1]ISRP50!FV10</f>
        <v>0</v>
      </c>
      <c r="GV10" s="166">
        <f>[1]ISRP50!FW10</f>
        <v>0</v>
      </c>
      <c r="GW10" s="158">
        <f t="shared" ref="GW10:GW17" si="56">GU10+GV10</f>
        <v>0</v>
      </c>
      <c r="GX10" s="166">
        <f>[1]ISRP50!FX10</f>
        <v>0</v>
      </c>
      <c r="GY10" s="166">
        <f>[1]ISRP50!FZ10</f>
        <v>2</v>
      </c>
      <c r="GZ10" s="166">
        <f>[1]ISRP50!GA10</f>
        <v>0</v>
      </c>
      <c r="HA10" s="166">
        <f>[1]ISRP50!FY10</f>
        <v>0</v>
      </c>
      <c r="HB10" s="157">
        <f t="shared" si="35"/>
        <v>3</v>
      </c>
      <c r="HE10" s="160">
        <f t="shared" si="10"/>
        <v>101</v>
      </c>
      <c r="HF10" s="160">
        <f t="shared" si="11"/>
        <v>16</v>
      </c>
      <c r="HG10" s="160">
        <f t="shared" si="12"/>
        <v>5</v>
      </c>
      <c r="HH10" s="160">
        <f t="shared" si="13"/>
        <v>122</v>
      </c>
      <c r="HI10" s="161"/>
      <c r="HJ10" s="189" t="s">
        <v>287</v>
      </c>
      <c r="HK10" s="169"/>
      <c r="HL10" s="161">
        <f t="shared" si="0"/>
        <v>799</v>
      </c>
      <c r="HM10" s="161">
        <f t="shared" si="0"/>
        <v>360</v>
      </c>
      <c r="HN10" s="161">
        <f t="shared" si="0"/>
        <v>315</v>
      </c>
      <c r="HO10" s="161">
        <f t="shared" si="0"/>
        <v>832</v>
      </c>
      <c r="HP10" s="161">
        <f t="shared" si="0"/>
        <v>182</v>
      </c>
      <c r="HQ10" s="161">
        <f t="shared" si="0"/>
        <v>241</v>
      </c>
      <c r="HR10" s="164">
        <v>0</v>
      </c>
      <c r="HS10" s="161">
        <f t="shared" si="1"/>
        <v>282</v>
      </c>
      <c r="HT10" s="161">
        <f t="shared" si="1"/>
        <v>95</v>
      </c>
      <c r="HU10" s="161">
        <f t="shared" si="1"/>
        <v>140</v>
      </c>
      <c r="HV10" s="161">
        <f t="shared" si="1"/>
        <v>524</v>
      </c>
      <c r="HW10" s="161">
        <f t="shared" si="1"/>
        <v>42</v>
      </c>
      <c r="HX10" s="161">
        <f t="shared" si="1"/>
        <v>462</v>
      </c>
      <c r="HY10" s="161">
        <f t="shared" si="1"/>
        <v>386</v>
      </c>
      <c r="HZ10" s="161">
        <f t="shared" si="1"/>
        <v>369</v>
      </c>
      <c r="IA10" s="161">
        <f t="shared" si="2"/>
        <v>5029</v>
      </c>
      <c r="IB10" s="113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</row>
    <row r="11" spans="1:266" s="159" customFormat="1" ht="21" customHeight="1" thickBot="1">
      <c r="A11" s="190">
        <v>6</v>
      </c>
      <c r="B11" s="191" t="s">
        <v>288</v>
      </c>
      <c r="C11" s="166">
        <f t="shared" si="9"/>
        <v>34</v>
      </c>
      <c r="D11" s="166">
        <f>[1]ISRP50!D11</f>
        <v>0</v>
      </c>
      <c r="E11" s="155">
        <f>[1]ISRP50!E11</f>
        <v>1</v>
      </c>
      <c r="F11" s="166">
        <f>[1]ISRP50!F11</f>
        <v>0</v>
      </c>
      <c r="G11" s="166">
        <f>[1]ISRP50!G11</f>
        <v>0</v>
      </c>
      <c r="H11" s="166">
        <f>[1]ISRP50!H11</f>
        <v>0</v>
      </c>
      <c r="I11" s="166">
        <f>[1]ISRP50!I11</f>
        <v>1</v>
      </c>
      <c r="J11" s="166">
        <f>[1]ISRP50!J11</f>
        <v>1</v>
      </c>
      <c r="K11" s="166">
        <f>[1]ISRP50!K11</f>
        <v>0</v>
      </c>
      <c r="L11" s="156">
        <f t="shared" si="14"/>
        <v>1</v>
      </c>
      <c r="M11" s="157">
        <f t="shared" si="15"/>
        <v>3</v>
      </c>
      <c r="N11" s="166">
        <f>[1]ISRP50!M11</f>
        <v>0</v>
      </c>
      <c r="O11" s="166">
        <f>[1]ISRP50!V11</f>
        <v>0</v>
      </c>
      <c r="P11" s="156">
        <f t="shared" si="36"/>
        <v>0</v>
      </c>
      <c r="Q11" s="166">
        <f>[1]ISRP50!N11</f>
        <v>17</v>
      </c>
      <c r="R11" s="166">
        <f>[1]ISRP50!O11</f>
        <v>1</v>
      </c>
      <c r="S11" s="166">
        <f>[1]ISRP50!P11</f>
        <v>0</v>
      </c>
      <c r="T11" s="156">
        <f t="shared" si="16"/>
        <v>1</v>
      </c>
      <c r="U11" s="166">
        <f>[1]ISRP50!Q11</f>
        <v>0</v>
      </c>
      <c r="V11" s="166">
        <f>[1]ISRP50!W11</f>
        <v>0</v>
      </c>
      <c r="W11" s="166">
        <f>[1]ISRP50!S11</f>
        <v>0</v>
      </c>
      <c r="X11" s="156">
        <f t="shared" si="17"/>
        <v>0</v>
      </c>
      <c r="Y11" s="166">
        <f>[1]ISRP50!X11</f>
        <v>0</v>
      </c>
      <c r="Z11" s="166">
        <f>[1]ISRP50!U11</f>
        <v>0</v>
      </c>
      <c r="AA11" s="156">
        <f t="shared" si="18"/>
        <v>0</v>
      </c>
      <c r="AB11" s="166">
        <f>[1]ISRP50!Y11</f>
        <v>0</v>
      </c>
      <c r="AC11" s="166">
        <f>[1]ISRP50!R11</f>
        <v>0</v>
      </c>
      <c r="AD11" s="166">
        <f>[1]ISRP50!T11</f>
        <v>0</v>
      </c>
      <c r="AE11" s="156">
        <f t="shared" si="19"/>
        <v>0</v>
      </c>
      <c r="AF11" s="166">
        <f>[1]ISRP50!Z11</f>
        <v>0</v>
      </c>
      <c r="AG11" s="166">
        <f>[1]ISRP50!AA11</f>
        <v>0</v>
      </c>
      <c r="AH11" s="166">
        <f>[1]ISRP50!BO11</f>
        <v>0</v>
      </c>
      <c r="AI11" s="166">
        <f>[1]ISRP50!AB11+[1]ISRP50!CF11</f>
        <v>0</v>
      </c>
      <c r="AJ11" s="166">
        <f>[1]ISRP50!BT11</f>
        <v>0</v>
      </c>
      <c r="AK11" s="156">
        <f t="shared" si="37"/>
        <v>0</v>
      </c>
      <c r="AL11" s="166">
        <f>[1]ISRP50!AC11+[1]ISRP50!CG11</f>
        <v>0</v>
      </c>
      <c r="AM11" s="166">
        <f>[1]ISRP50!CG11</f>
        <v>0</v>
      </c>
      <c r="AN11" s="156">
        <f t="shared" si="20"/>
        <v>0</v>
      </c>
      <c r="AO11" s="156">
        <f t="shared" si="21"/>
        <v>0</v>
      </c>
      <c r="AP11" s="157">
        <f t="shared" si="38"/>
        <v>18</v>
      </c>
      <c r="AQ11" s="166">
        <f>[1]ISRP50!AE11</f>
        <v>0</v>
      </c>
      <c r="AR11" s="166">
        <f>[1]ISRP50!AF11</f>
        <v>1</v>
      </c>
      <c r="AS11" s="155">
        <v>0</v>
      </c>
      <c r="AT11" s="156">
        <f t="shared" si="39"/>
        <v>1</v>
      </c>
      <c r="AU11" s="166">
        <f>[1]ISRP50!AP11+[1]ISRP50!DY11</f>
        <v>0</v>
      </c>
      <c r="AV11" s="166">
        <f>[1]ISRP50!AI11+[1]ISRP50!AO11</f>
        <v>1</v>
      </c>
      <c r="AW11" s="166">
        <f>[1]ISRP50!AK11</f>
        <v>0</v>
      </c>
      <c r="AX11" s="155">
        <v>0</v>
      </c>
      <c r="AY11" s="166">
        <f>[1]ISRP50!AH11</f>
        <v>0</v>
      </c>
      <c r="AZ11" s="166">
        <f>[1]ISRP50!AG11</f>
        <v>0</v>
      </c>
      <c r="BA11" s="155">
        <v>0</v>
      </c>
      <c r="BB11" s="166">
        <v>0</v>
      </c>
      <c r="BC11" s="166">
        <f>[1]ISRP50!AJ11</f>
        <v>0</v>
      </c>
      <c r="BD11" s="166">
        <f>[1]ISRP50!AL11</f>
        <v>0</v>
      </c>
      <c r="BE11" s="155">
        <f>[1]ISRP50!AM11</f>
        <v>0</v>
      </c>
      <c r="BF11" s="156">
        <f t="shared" si="22"/>
        <v>1</v>
      </c>
      <c r="BG11" s="156">
        <f t="shared" si="40"/>
        <v>2</v>
      </c>
      <c r="BH11" s="166">
        <f>[1]ISRP50!BD11</f>
        <v>0</v>
      </c>
      <c r="BI11" s="166">
        <f>[1]ISRP50!BC11</f>
        <v>0</v>
      </c>
      <c r="BJ11" s="166">
        <f>[1]ISRP50!BE11</f>
        <v>0</v>
      </c>
      <c r="BK11" s="166">
        <f>[1]ISRP50!BF11</f>
        <v>1</v>
      </c>
      <c r="BL11" s="166">
        <f>[1]ISRP50!BG11</f>
        <v>0</v>
      </c>
      <c r="BM11" s="166">
        <f>[1]ISRP50!BH11</f>
        <v>1</v>
      </c>
      <c r="BN11" s="166">
        <f>[1]ISRP50!BI11</f>
        <v>0</v>
      </c>
      <c r="BO11" s="155">
        <v>0</v>
      </c>
      <c r="BP11" s="166">
        <f>[1]ISRP50!BJ11</f>
        <v>0</v>
      </c>
      <c r="BQ11" s="166">
        <f>[1]ISRP50!BK11</f>
        <v>0</v>
      </c>
      <c r="BR11" s="156">
        <f t="shared" si="41"/>
        <v>0</v>
      </c>
      <c r="BS11" s="156">
        <f t="shared" si="42"/>
        <v>2</v>
      </c>
      <c r="BT11" s="166">
        <f>[1]ISRP50!CI11</f>
        <v>0</v>
      </c>
      <c r="BU11" s="166">
        <f>[1]ISRP50!CX11</f>
        <v>0</v>
      </c>
      <c r="BV11" s="166">
        <f>[1]ISRP50!CK11</f>
        <v>0</v>
      </c>
      <c r="BW11" s="166">
        <f>[1]ISRP50!CJ11</f>
        <v>0</v>
      </c>
      <c r="BX11" s="166">
        <f>[1]ISRP50!CO11</f>
        <v>0</v>
      </c>
      <c r="BY11" s="166">
        <f>[1]ISRP50!CP11</f>
        <v>1</v>
      </c>
      <c r="BZ11" s="166">
        <v>0</v>
      </c>
      <c r="CA11" s="166">
        <f>[1]ISRP50!CQ11</f>
        <v>0</v>
      </c>
      <c r="CB11" s="166">
        <v>0</v>
      </c>
      <c r="CC11" s="166">
        <f>[1]ISRP50!CR11</f>
        <v>0</v>
      </c>
      <c r="CD11" s="156">
        <f t="shared" si="43"/>
        <v>1</v>
      </c>
      <c r="CE11" s="166">
        <f>[1]ISRP50!CS11</f>
        <v>0</v>
      </c>
      <c r="CF11" s="166">
        <f>[1]ISRP50!CU11</f>
        <v>0</v>
      </c>
      <c r="CG11" s="166">
        <f>[1]ISRP50!CT11</f>
        <v>0</v>
      </c>
      <c r="CH11" s="156">
        <f t="shared" si="44"/>
        <v>0</v>
      </c>
      <c r="CI11" s="166">
        <f>[1]ISRP50!CL11</f>
        <v>0</v>
      </c>
      <c r="CJ11" s="166">
        <f>[1]ISRP50!CW11</f>
        <v>0</v>
      </c>
      <c r="CK11" s="166">
        <f>[1]ISRP50!CN11</f>
        <v>0</v>
      </c>
      <c r="CL11" s="166">
        <f>[1]ISRP50!CM11</f>
        <v>0</v>
      </c>
      <c r="CM11" s="155">
        <f t="shared" si="23"/>
        <v>0</v>
      </c>
      <c r="CN11" s="166">
        <f>[1]ISRP50!CV11</f>
        <v>0</v>
      </c>
      <c r="CO11" s="157">
        <f t="shared" si="24"/>
        <v>1</v>
      </c>
      <c r="CP11" s="166">
        <f>[1]ISRP50!CZ11</f>
        <v>0</v>
      </c>
      <c r="CQ11" s="166">
        <f>[1]ISRP50!DA11</f>
        <v>0</v>
      </c>
      <c r="CR11" s="166">
        <f>[1]ISRP50!DC11</f>
        <v>0</v>
      </c>
      <c r="CS11" s="156">
        <f t="shared" si="45"/>
        <v>0</v>
      </c>
      <c r="CT11" s="166">
        <f>[1]ISRP50!DD11</f>
        <v>0</v>
      </c>
      <c r="CU11" s="166">
        <f>[1]ISRP50!DE11</f>
        <v>0</v>
      </c>
      <c r="CV11" s="166">
        <f>[1]ISRP50!DF11</f>
        <v>0</v>
      </c>
      <c r="CW11" s="155">
        <v>0</v>
      </c>
      <c r="CX11" s="156">
        <f t="shared" si="46"/>
        <v>0</v>
      </c>
      <c r="CY11" s="166">
        <f>[1]ISRP50!DH11</f>
        <v>0</v>
      </c>
      <c r="CZ11" s="157">
        <f t="shared" si="47"/>
        <v>0</v>
      </c>
      <c r="DA11" s="166">
        <f>[1]ISRP50!DK11</f>
        <v>0</v>
      </c>
      <c r="DB11" s="166">
        <f>[1]ISRP50!DL11</f>
        <v>0</v>
      </c>
      <c r="DC11" s="166">
        <f>[1]ISRP50!DM11</f>
        <v>0</v>
      </c>
      <c r="DD11" s="166">
        <f>[1]ISRP50!DJ11</f>
        <v>0</v>
      </c>
      <c r="DE11" s="156">
        <f t="shared" si="48"/>
        <v>0</v>
      </c>
      <c r="DF11" s="166">
        <f>[1]ISRP50!DR11</f>
        <v>0</v>
      </c>
      <c r="DG11" s="166">
        <f>[1]ISRP50!DS11</f>
        <v>0</v>
      </c>
      <c r="DH11" s="166">
        <v>0</v>
      </c>
      <c r="DI11" s="166">
        <f>[1]ISRP50!DN11</f>
        <v>0</v>
      </c>
      <c r="DJ11" s="166">
        <v>0</v>
      </c>
      <c r="DK11" s="166">
        <f>[1]ISRP50!DO11</f>
        <v>0</v>
      </c>
      <c r="DL11" s="166">
        <f>[1]ISRP50!DP11</f>
        <v>0</v>
      </c>
      <c r="DM11" s="166">
        <v>0</v>
      </c>
      <c r="DN11" s="166">
        <f>[1]ISRP50!DQ11</f>
        <v>0</v>
      </c>
      <c r="DO11" s="166">
        <v>0</v>
      </c>
      <c r="DP11" s="156">
        <f t="shared" si="25"/>
        <v>0</v>
      </c>
      <c r="DQ11" s="157">
        <f t="shared" si="26"/>
        <v>0</v>
      </c>
      <c r="DR11" s="166">
        <f>[1]ISRP50!ED11</f>
        <v>1</v>
      </c>
      <c r="DS11" s="166">
        <f>[1]ISRP50!DU11</f>
        <v>0</v>
      </c>
      <c r="DT11" s="166">
        <f>[1]ISRP50!DV11</f>
        <v>0</v>
      </c>
      <c r="DU11" s="156">
        <f t="shared" si="27"/>
        <v>0</v>
      </c>
      <c r="DV11" s="166">
        <f>[1]ISRP50!DW11</f>
        <v>0</v>
      </c>
      <c r="DW11" s="166">
        <f>[1]ISRP50!AN11+[1]ISRP50!DZ11</f>
        <v>0</v>
      </c>
      <c r="DX11" s="166">
        <f>[1]ISRP50!DX11</f>
        <v>2</v>
      </c>
      <c r="DY11" s="166">
        <f>[1]ISRP50!EA11</f>
        <v>1</v>
      </c>
      <c r="DZ11" s="166">
        <f>[1]ISRP50!EB11</f>
        <v>0</v>
      </c>
      <c r="EA11" s="166">
        <f>[1]ISRP50!EC11</f>
        <v>0</v>
      </c>
      <c r="EB11" s="156">
        <f t="shared" si="28"/>
        <v>0</v>
      </c>
      <c r="EC11" s="157">
        <f t="shared" si="29"/>
        <v>4</v>
      </c>
      <c r="ED11" s="166">
        <f>[1]ISRP50!EJ11</f>
        <v>0</v>
      </c>
      <c r="EE11" s="156">
        <f t="shared" si="49"/>
        <v>0</v>
      </c>
      <c r="EF11" s="166">
        <f>[1]ISRP50!EN11</f>
        <v>0</v>
      </c>
      <c r="EG11" s="166">
        <f>[1]ISRP50!EO11</f>
        <v>0</v>
      </c>
      <c r="EH11" s="166">
        <f>[1]ISRP50!EP11</f>
        <v>0</v>
      </c>
      <c r="EI11" s="166">
        <f>[1]ISRP50!FB11</f>
        <v>0</v>
      </c>
      <c r="EJ11" s="166">
        <f>[1]ISRP50!ER11</f>
        <v>0</v>
      </c>
      <c r="EK11" s="166">
        <f>[1]ISRP50!ET11</f>
        <v>0</v>
      </c>
      <c r="EL11" s="156">
        <f t="shared" si="50"/>
        <v>0</v>
      </c>
      <c r="EM11" s="166">
        <f>[1]ISRP50!EW11</f>
        <v>0</v>
      </c>
      <c r="EN11" s="166">
        <f>[1]ISRP50!BU11+[1]ISRP50!EL11</f>
        <v>0</v>
      </c>
      <c r="EO11" s="166">
        <f>[1]ISRP50!BV11</f>
        <v>0</v>
      </c>
      <c r="EP11" s="166">
        <f>[1]ISRP50!BW11</f>
        <v>0</v>
      </c>
      <c r="EQ11" s="166">
        <f>[1]ISRP50!BR11</f>
        <v>0</v>
      </c>
      <c r="ER11" s="166">
        <f>[1]ISRP50!BS11</f>
        <v>0</v>
      </c>
      <c r="ES11" s="166">
        <f>[1]ISRP50!BX11</f>
        <v>0</v>
      </c>
      <c r="ET11" s="166">
        <f>[1]ISRP50!BL11+[1]ISRP50!EM11</f>
        <v>0</v>
      </c>
      <c r="EU11" s="166">
        <f>[1]ISRP50!BQ11</f>
        <v>0</v>
      </c>
      <c r="EV11" s="166">
        <f>[1]ISRP50!BR11</f>
        <v>0</v>
      </c>
      <c r="EW11" s="166">
        <f>[1]ISRP50!BX11</f>
        <v>0</v>
      </c>
      <c r="EX11" s="166">
        <f>[1]ISRP50!BS11</f>
        <v>0</v>
      </c>
      <c r="EY11" s="166">
        <f>[1]ISRP50!EU11</f>
        <v>0</v>
      </c>
      <c r="EZ11" s="166">
        <f>[1]ISRP50!EV11</f>
        <v>0</v>
      </c>
      <c r="FA11" s="156">
        <f t="shared" si="30"/>
        <v>0</v>
      </c>
      <c r="FB11" s="156">
        <f t="shared" si="51"/>
        <v>0</v>
      </c>
      <c r="FC11" s="166">
        <f>[1]ISRP50!FF11</f>
        <v>0</v>
      </c>
      <c r="FD11" s="156">
        <f t="shared" si="52"/>
        <v>0</v>
      </c>
      <c r="FE11" s="166">
        <f>[1]ISRP50!FM11</f>
        <v>0</v>
      </c>
      <c r="FF11" s="166">
        <f>[1]ISRP50!FO11</f>
        <v>0</v>
      </c>
      <c r="FG11" s="166">
        <f>[1]ISRP50!FR11</f>
        <v>0</v>
      </c>
      <c r="FH11" s="166">
        <f>[1]ISRP50!FN11</f>
        <v>0</v>
      </c>
      <c r="FI11" s="166">
        <f>[1]ISRP50!FP11</f>
        <v>0</v>
      </c>
      <c r="FJ11" s="166">
        <f>[1]ISRP50!FQ11</f>
        <v>0</v>
      </c>
      <c r="FK11" s="156">
        <f t="shared" si="31"/>
        <v>0</v>
      </c>
      <c r="FL11" s="166">
        <f>[1]ISRP50!FP11</f>
        <v>0</v>
      </c>
      <c r="FM11" s="166">
        <f>[1]ISRP50!AU11+[1]ISRP50!FL11</f>
        <v>0</v>
      </c>
      <c r="FN11" s="166">
        <f>[1]ISRP50!FH11</f>
        <v>0</v>
      </c>
      <c r="FO11" s="166">
        <f>[1]ISRP50!AZ11</f>
        <v>0</v>
      </c>
      <c r="FP11" s="166">
        <f>[1]ISRP50!AR11+[1]ISRP50!FI11</f>
        <v>0</v>
      </c>
      <c r="FQ11" s="166">
        <f>[1]ISRP50!AW11</f>
        <v>0</v>
      </c>
      <c r="FR11" s="166">
        <f>[1]ISRP50!AS11+[1]ISRP50!FJ11</f>
        <v>0</v>
      </c>
      <c r="FS11" s="166">
        <v>0</v>
      </c>
      <c r="FT11" s="166">
        <v>0</v>
      </c>
      <c r="FU11" s="166">
        <f>[1]ISRP50!AY11</f>
        <v>0</v>
      </c>
      <c r="FV11" s="166">
        <f>[1]ISRP50!AX11</f>
        <v>0</v>
      </c>
      <c r="FW11" s="166">
        <v>0</v>
      </c>
      <c r="FX11" s="166">
        <f>[1]ISRP50!AT11+[1]ISRP50!FK11</f>
        <v>0</v>
      </c>
      <c r="FY11" s="166">
        <v>0</v>
      </c>
      <c r="FZ11" s="156">
        <f t="shared" si="32"/>
        <v>0</v>
      </c>
      <c r="GA11" s="157">
        <f t="shared" si="33"/>
        <v>0</v>
      </c>
      <c r="GB11" s="166">
        <f>[1]ISRP50!CC11+[1]ISRP50!GH11</f>
        <v>0</v>
      </c>
      <c r="GC11" s="166">
        <f>[1]ISRP50!CE11+[1]ISRP50!GD11</f>
        <v>1</v>
      </c>
      <c r="GD11" s="166">
        <f>[1]ISRP50!EF11</f>
        <v>0</v>
      </c>
      <c r="GE11" s="166">
        <f>[1]ISRP50!CD11+[1]ISRP50!GE11</f>
        <v>1</v>
      </c>
      <c r="GF11" s="166">
        <f>[1]ISRP50!BZ11+[1]ISRP50!GF11</f>
        <v>0</v>
      </c>
      <c r="GG11" s="166">
        <f>[1]ISRP50!CA11+[1]ISRP50!GG11</f>
        <v>0</v>
      </c>
      <c r="GH11" s="166">
        <f>[1]ISRP50!BY11</f>
        <v>0</v>
      </c>
      <c r="GI11" s="166">
        <f>[1]ISRP50!CB11</f>
        <v>0</v>
      </c>
      <c r="GJ11" s="156">
        <f t="shared" si="53"/>
        <v>1</v>
      </c>
      <c r="GK11" s="166">
        <f>[1]ISRP50!GJ11</f>
        <v>0</v>
      </c>
      <c r="GL11" s="166">
        <f>[1]ISRP50!EE11+[1]ISRP50!GI11</f>
        <v>2</v>
      </c>
      <c r="GM11" s="166">
        <f>[1]ISRP50!EG11+[1]ISRP50!GK11</f>
        <v>0</v>
      </c>
      <c r="GN11" s="166">
        <f>[1]ISRP50!GL11</f>
        <v>0</v>
      </c>
      <c r="GO11" s="156">
        <f t="shared" si="34"/>
        <v>2</v>
      </c>
      <c r="GP11" s="156">
        <f t="shared" si="54"/>
        <v>2</v>
      </c>
      <c r="GQ11" s="157">
        <f t="shared" si="55"/>
        <v>4</v>
      </c>
      <c r="GR11" s="166">
        <f>[1]ISRP50!FT11</f>
        <v>0</v>
      </c>
      <c r="GS11" s="166">
        <f>[1]ISRP50!FU11</f>
        <v>0</v>
      </c>
      <c r="GT11" s="166">
        <f>[1]ISRP50!GB11</f>
        <v>0</v>
      </c>
      <c r="GU11" s="166">
        <f>[1]ISRP50!FV11</f>
        <v>0</v>
      </c>
      <c r="GV11" s="166">
        <f>[1]ISRP50!FW11</f>
        <v>0</v>
      </c>
      <c r="GW11" s="158">
        <f t="shared" si="56"/>
        <v>0</v>
      </c>
      <c r="GX11" s="166">
        <f>[1]ISRP50!FX11</f>
        <v>0</v>
      </c>
      <c r="GY11" s="166">
        <f>[1]ISRP50!FZ11</f>
        <v>0</v>
      </c>
      <c r="GZ11" s="166">
        <f>[1]ISRP50!GA11</f>
        <v>0</v>
      </c>
      <c r="HA11" s="166">
        <f>[1]ISRP50!FY11</f>
        <v>0</v>
      </c>
      <c r="HB11" s="157">
        <f t="shared" si="35"/>
        <v>0</v>
      </c>
      <c r="HE11" s="160">
        <f t="shared" si="10"/>
        <v>14</v>
      </c>
      <c r="HF11" s="160">
        <f t="shared" si="11"/>
        <v>20</v>
      </c>
      <c r="HG11" s="160">
        <f t="shared" si="12"/>
        <v>0</v>
      </c>
      <c r="HH11" s="160">
        <f t="shared" si="13"/>
        <v>34</v>
      </c>
      <c r="HI11" s="161"/>
      <c r="HJ11" s="192" t="s">
        <v>289</v>
      </c>
      <c r="HK11" s="169"/>
      <c r="HL11" s="193">
        <f>M62</f>
        <v>766</v>
      </c>
      <c r="HM11" s="193">
        <f>AP62</f>
        <v>339</v>
      </c>
      <c r="HN11" s="193">
        <f>BS62</f>
        <v>392</v>
      </c>
      <c r="HO11" s="193">
        <f>BG62</f>
        <v>198</v>
      </c>
      <c r="HP11" s="193">
        <f>CO62</f>
        <v>143</v>
      </c>
      <c r="HQ11" s="194">
        <f>CZ62</f>
        <v>139</v>
      </c>
      <c r="HR11" s="195"/>
      <c r="HS11" s="194">
        <f>EC62</f>
        <v>267</v>
      </c>
      <c r="HT11" s="195">
        <f>FD62</f>
        <v>82</v>
      </c>
      <c r="HU11" s="195">
        <f>HB62</f>
        <v>67</v>
      </c>
      <c r="HV11" s="194">
        <f>DQ62</f>
        <v>402</v>
      </c>
      <c r="HW11" s="195">
        <f>EE62</f>
        <v>34</v>
      </c>
      <c r="HX11" s="194">
        <f>GQ62</f>
        <v>481</v>
      </c>
      <c r="HY11" s="194">
        <f>FB62</f>
        <v>329</v>
      </c>
      <c r="HZ11" s="196">
        <f>GA62</f>
        <v>136</v>
      </c>
      <c r="IA11" s="161">
        <f>SUM(HL11:HZ11)</f>
        <v>3775</v>
      </c>
      <c r="IB11" s="113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Q11" s="197" t="s">
        <v>290</v>
      </c>
      <c r="IR11" s="197"/>
      <c r="IS11" s="197"/>
      <c r="IT11" s="197"/>
      <c r="IU11" s="197"/>
      <c r="IV11" s="197"/>
      <c r="IW11" s="197"/>
      <c r="IX11" s="197"/>
      <c r="IY11" s="197"/>
      <c r="IZ11" s="197"/>
      <c r="JA11" s="197"/>
      <c r="JB11" s="197"/>
      <c r="JC11" s="197"/>
      <c r="JD11" s="197"/>
      <c r="JE11" s="197"/>
      <c r="JF11" s="197"/>
    </row>
    <row r="12" spans="1:266" s="159" customFormat="1" ht="21" customHeight="1">
      <c r="A12" s="190">
        <v>7</v>
      </c>
      <c r="B12" s="191" t="s">
        <v>291</v>
      </c>
      <c r="C12" s="166">
        <f t="shared" si="9"/>
        <v>31</v>
      </c>
      <c r="D12" s="166">
        <f>[1]ISRP50!D12</f>
        <v>0</v>
      </c>
      <c r="E12" s="155">
        <f>[1]ISRP50!E12</f>
        <v>0</v>
      </c>
      <c r="F12" s="166">
        <f>[1]ISRP50!F12</f>
        <v>1</v>
      </c>
      <c r="G12" s="166">
        <f>[1]ISRP50!G12</f>
        <v>0</v>
      </c>
      <c r="H12" s="166">
        <f>[1]ISRP50!H12</f>
        <v>0</v>
      </c>
      <c r="I12" s="166">
        <f>[1]ISRP50!I12</f>
        <v>0</v>
      </c>
      <c r="J12" s="166">
        <f>[1]ISRP50!J12</f>
        <v>0</v>
      </c>
      <c r="K12" s="166">
        <f>[1]ISRP50!K12</f>
        <v>0</v>
      </c>
      <c r="L12" s="156">
        <f t="shared" si="14"/>
        <v>0</v>
      </c>
      <c r="M12" s="157">
        <f t="shared" si="15"/>
        <v>1</v>
      </c>
      <c r="N12" s="166">
        <f>[1]ISRP50!M12</f>
        <v>0</v>
      </c>
      <c r="O12" s="166">
        <f>[1]ISRP50!V12</f>
        <v>0</v>
      </c>
      <c r="P12" s="156">
        <f t="shared" si="36"/>
        <v>0</v>
      </c>
      <c r="Q12" s="166">
        <f>[1]ISRP50!N12</f>
        <v>2</v>
      </c>
      <c r="R12" s="166">
        <f>[1]ISRP50!O12</f>
        <v>0</v>
      </c>
      <c r="S12" s="166">
        <f>[1]ISRP50!P12</f>
        <v>0</v>
      </c>
      <c r="T12" s="156">
        <f t="shared" si="16"/>
        <v>0</v>
      </c>
      <c r="U12" s="166">
        <f>[1]ISRP50!Q12</f>
        <v>1</v>
      </c>
      <c r="V12" s="166">
        <f>[1]ISRP50!W12</f>
        <v>0</v>
      </c>
      <c r="W12" s="166">
        <f>[1]ISRP50!S12</f>
        <v>0</v>
      </c>
      <c r="X12" s="156">
        <f t="shared" si="17"/>
        <v>0</v>
      </c>
      <c r="Y12" s="166">
        <f>[1]ISRP50!X12</f>
        <v>0</v>
      </c>
      <c r="Z12" s="166">
        <f>[1]ISRP50!U12</f>
        <v>0</v>
      </c>
      <c r="AA12" s="156">
        <f t="shared" si="18"/>
        <v>0</v>
      </c>
      <c r="AB12" s="166">
        <f>[1]ISRP50!Y12</f>
        <v>0</v>
      </c>
      <c r="AC12" s="166">
        <f>[1]ISRP50!R12</f>
        <v>0</v>
      </c>
      <c r="AD12" s="166">
        <f>[1]ISRP50!T12</f>
        <v>0</v>
      </c>
      <c r="AE12" s="156">
        <f t="shared" si="19"/>
        <v>0</v>
      </c>
      <c r="AF12" s="166">
        <f>[1]ISRP50!Z12</f>
        <v>1</v>
      </c>
      <c r="AG12" s="166">
        <f>[1]ISRP50!AA12</f>
        <v>0</v>
      </c>
      <c r="AH12" s="166">
        <f>[1]ISRP50!BO12</f>
        <v>0</v>
      </c>
      <c r="AI12" s="166">
        <f>[1]ISRP50!AB12+[1]ISRP50!CF12</f>
        <v>0</v>
      </c>
      <c r="AJ12" s="166">
        <f>[1]ISRP50!BT12</f>
        <v>0</v>
      </c>
      <c r="AK12" s="156">
        <f t="shared" si="37"/>
        <v>0</v>
      </c>
      <c r="AL12" s="166">
        <f>[1]ISRP50!AC12+[1]ISRP50!CG12</f>
        <v>0</v>
      </c>
      <c r="AM12" s="166">
        <f>[1]ISRP50!CG12</f>
        <v>0</v>
      </c>
      <c r="AN12" s="156">
        <f t="shared" si="20"/>
        <v>0</v>
      </c>
      <c r="AO12" s="156">
        <f t="shared" si="21"/>
        <v>0</v>
      </c>
      <c r="AP12" s="157">
        <f t="shared" si="38"/>
        <v>4</v>
      </c>
      <c r="AQ12" s="166">
        <f>[1]ISRP50!AE12</f>
        <v>0</v>
      </c>
      <c r="AR12" s="166">
        <f>[1]ISRP50!AF12</f>
        <v>0</v>
      </c>
      <c r="AS12" s="155">
        <v>0</v>
      </c>
      <c r="AT12" s="156">
        <f t="shared" si="39"/>
        <v>0</v>
      </c>
      <c r="AU12" s="166">
        <f>[1]ISRP50!AP12+[1]ISRP50!DY12</f>
        <v>1</v>
      </c>
      <c r="AV12" s="166">
        <f>[1]ISRP50!AI12+[1]ISRP50!AO12</f>
        <v>0</v>
      </c>
      <c r="AW12" s="166">
        <f>[1]ISRP50!AK12</f>
        <v>2</v>
      </c>
      <c r="AX12" s="155">
        <v>0</v>
      </c>
      <c r="AY12" s="166">
        <f>[1]ISRP50!AH12</f>
        <v>0</v>
      </c>
      <c r="AZ12" s="166">
        <f>[1]ISRP50!AG12</f>
        <v>0</v>
      </c>
      <c r="BA12" s="155">
        <v>0</v>
      </c>
      <c r="BB12" s="166">
        <v>0</v>
      </c>
      <c r="BC12" s="166">
        <f>[1]ISRP50!AJ12</f>
        <v>0</v>
      </c>
      <c r="BD12" s="166">
        <f>[1]ISRP50!AL12</f>
        <v>0</v>
      </c>
      <c r="BE12" s="155">
        <f>[1]ISRP50!AM12</f>
        <v>0</v>
      </c>
      <c r="BF12" s="156">
        <f t="shared" si="22"/>
        <v>2</v>
      </c>
      <c r="BG12" s="156">
        <f t="shared" si="40"/>
        <v>3</v>
      </c>
      <c r="BH12" s="166">
        <f>[1]ISRP50!BD12</f>
        <v>1</v>
      </c>
      <c r="BI12" s="166">
        <f>[1]ISRP50!BC12</f>
        <v>0</v>
      </c>
      <c r="BJ12" s="166">
        <f>[1]ISRP50!BE12</f>
        <v>1</v>
      </c>
      <c r="BK12" s="166">
        <f>[1]ISRP50!BF12</f>
        <v>0</v>
      </c>
      <c r="BL12" s="166">
        <f>[1]ISRP50!BG12</f>
        <v>1</v>
      </c>
      <c r="BM12" s="166">
        <f>[1]ISRP50!BH12</f>
        <v>0</v>
      </c>
      <c r="BN12" s="166">
        <f>[1]ISRP50!BI12</f>
        <v>0</v>
      </c>
      <c r="BO12" s="155">
        <v>0</v>
      </c>
      <c r="BP12" s="166">
        <f>[1]ISRP50!BJ12</f>
        <v>0</v>
      </c>
      <c r="BQ12" s="166">
        <f>[1]ISRP50!BK12</f>
        <v>0</v>
      </c>
      <c r="BR12" s="156">
        <f t="shared" si="41"/>
        <v>0</v>
      </c>
      <c r="BS12" s="156">
        <f t="shared" si="42"/>
        <v>3</v>
      </c>
      <c r="BT12" s="166">
        <f>[1]ISRP50!CI12</f>
        <v>0</v>
      </c>
      <c r="BU12" s="166">
        <f>[1]ISRP50!CX12</f>
        <v>2</v>
      </c>
      <c r="BV12" s="166">
        <f>[1]ISRP50!CK12</f>
        <v>0</v>
      </c>
      <c r="BW12" s="166">
        <f>[1]ISRP50!CJ12</f>
        <v>0</v>
      </c>
      <c r="BX12" s="166">
        <f>[1]ISRP50!CO12</f>
        <v>0</v>
      </c>
      <c r="BY12" s="166">
        <f>[1]ISRP50!CP12</f>
        <v>0</v>
      </c>
      <c r="BZ12" s="166">
        <v>0</v>
      </c>
      <c r="CA12" s="166">
        <f>[1]ISRP50!CQ12</f>
        <v>0</v>
      </c>
      <c r="CB12" s="166">
        <v>0</v>
      </c>
      <c r="CC12" s="166">
        <f>[1]ISRP50!CR12</f>
        <v>0</v>
      </c>
      <c r="CD12" s="156">
        <f t="shared" si="43"/>
        <v>0</v>
      </c>
      <c r="CE12" s="166">
        <f>[1]ISRP50!CS12</f>
        <v>0</v>
      </c>
      <c r="CF12" s="166">
        <f>[1]ISRP50!CU12</f>
        <v>0</v>
      </c>
      <c r="CG12" s="166">
        <f>[1]ISRP50!CT12</f>
        <v>0</v>
      </c>
      <c r="CH12" s="156">
        <f t="shared" si="44"/>
        <v>0</v>
      </c>
      <c r="CI12" s="166">
        <f>[1]ISRP50!CL12</f>
        <v>2</v>
      </c>
      <c r="CJ12" s="166">
        <f>[1]ISRP50!CW12</f>
        <v>1</v>
      </c>
      <c r="CK12" s="166">
        <f>[1]ISRP50!CN12</f>
        <v>1</v>
      </c>
      <c r="CL12" s="166">
        <f>[1]ISRP50!CM12</f>
        <v>0</v>
      </c>
      <c r="CM12" s="155">
        <f t="shared" si="23"/>
        <v>4</v>
      </c>
      <c r="CN12" s="166">
        <f>[1]ISRP50!CV12</f>
        <v>0</v>
      </c>
      <c r="CO12" s="157">
        <f t="shared" si="24"/>
        <v>6</v>
      </c>
      <c r="CP12" s="166">
        <f>[1]ISRP50!CZ12</f>
        <v>0</v>
      </c>
      <c r="CQ12" s="166">
        <f>[1]ISRP50!DA12</f>
        <v>0</v>
      </c>
      <c r="CR12" s="166">
        <f>[1]ISRP50!DC12</f>
        <v>0</v>
      </c>
      <c r="CS12" s="156">
        <f t="shared" si="45"/>
        <v>0</v>
      </c>
      <c r="CT12" s="166">
        <f>[1]ISRP50!DD12</f>
        <v>0</v>
      </c>
      <c r="CU12" s="166">
        <f>[1]ISRP50!DE12</f>
        <v>0</v>
      </c>
      <c r="CV12" s="166">
        <f>[1]ISRP50!DF12</f>
        <v>0</v>
      </c>
      <c r="CW12" s="155">
        <v>0</v>
      </c>
      <c r="CX12" s="156">
        <f t="shared" si="46"/>
        <v>0</v>
      </c>
      <c r="CY12" s="166">
        <f>[1]ISRP50!DH12</f>
        <v>0</v>
      </c>
      <c r="CZ12" s="157">
        <f t="shared" si="47"/>
        <v>0</v>
      </c>
      <c r="DA12" s="166">
        <f>[1]ISRP50!DK12</f>
        <v>0</v>
      </c>
      <c r="DB12" s="166">
        <f>[1]ISRP50!DL12</f>
        <v>0</v>
      </c>
      <c r="DC12" s="166">
        <f>[1]ISRP50!DM12</f>
        <v>0</v>
      </c>
      <c r="DD12" s="166">
        <f>[1]ISRP50!DJ12</f>
        <v>0</v>
      </c>
      <c r="DE12" s="156">
        <f t="shared" si="48"/>
        <v>0</v>
      </c>
      <c r="DF12" s="166">
        <f>[1]ISRP50!DR12</f>
        <v>0</v>
      </c>
      <c r="DG12" s="166">
        <f>[1]ISRP50!DS12</f>
        <v>0</v>
      </c>
      <c r="DH12" s="166">
        <v>0</v>
      </c>
      <c r="DI12" s="166">
        <f>[1]ISRP50!DN12</f>
        <v>0</v>
      </c>
      <c r="DJ12" s="166">
        <v>0</v>
      </c>
      <c r="DK12" s="166">
        <f>[1]ISRP50!DO12</f>
        <v>0</v>
      </c>
      <c r="DL12" s="166">
        <f>[1]ISRP50!DP12</f>
        <v>0</v>
      </c>
      <c r="DM12" s="166">
        <v>0</v>
      </c>
      <c r="DN12" s="166">
        <f>[1]ISRP50!DQ12</f>
        <v>0</v>
      </c>
      <c r="DO12" s="166">
        <v>0</v>
      </c>
      <c r="DP12" s="156">
        <f t="shared" si="25"/>
        <v>0</v>
      </c>
      <c r="DQ12" s="157">
        <f t="shared" si="26"/>
        <v>0</v>
      </c>
      <c r="DR12" s="166">
        <f>[1]ISRP50!ED12</f>
        <v>0</v>
      </c>
      <c r="DS12" s="166">
        <f>[1]ISRP50!DU12</f>
        <v>0</v>
      </c>
      <c r="DT12" s="166">
        <f>[1]ISRP50!DV12</f>
        <v>0</v>
      </c>
      <c r="DU12" s="156">
        <f t="shared" si="27"/>
        <v>0</v>
      </c>
      <c r="DV12" s="166">
        <f>[1]ISRP50!DW12</f>
        <v>0</v>
      </c>
      <c r="DW12" s="166">
        <f>[1]ISRP50!AN12+[1]ISRP50!DZ12</f>
        <v>1</v>
      </c>
      <c r="DX12" s="166">
        <f>[1]ISRP50!DX12</f>
        <v>2</v>
      </c>
      <c r="DY12" s="166">
        <f>[1]ISRP50!EA12</f>
        <v>1</v>
      </c>
      <c r="DZ12" s="166">
        <f>[1]ISRP50!EB12</f>
        <v>0</v>
      </c>
      <c r="EA12" s="166">
        <f>[1]ISRP50!EC12</f>
        <v>0</v>
      </c>
      <c r="EB12" s="156">
        <f t="shared" si="28"/>
        <v>0</v>
      </c>
      <c r="EC12" s="157">
        <f t="shared" si="29"/>
        <v>4</v>
      </c>
      <c r="ED12" s="166">
        <f>[1]ISRP50!EJ12</f>
        <v>0</v>
      </c>
      <c r="EE12" s="156">
        <f t="shared" si="49"/>
        <v>0</v>
      </c>
      <c r="EF12" s="166">
        <f>[1]ISRP50!EN12</f>
        <v>0</v>
      </c>
      <c r="EG12" s="166">
        <f>[1]ISRP50!EO12</f>
        <v>0</v>
      </c>
      <c r="EH12" s="166">
        <f>[1]ISRP50!EP12</f>
        <v>0</v>
      </c>
      <c r="EI12" s="166">
        <f>[1]ISRP50!FB12</f>
        <v>0</v>
      </c>
      <c r="EJ12" s="166">
        <f>[1]ISRP50!ER12</f>
        <v>0</v>
      </c>
      <c r="EK12" s="166">
        <f>[1]ISRP50!ET12</f>
        <v>0</v>
      </c>
      <c r="EL12" s="156">
        <f t="shared" si="50"/>
        <v>0</v>
      </c>
      <c r="EM12" s="166">
        <f>[1]ISRP50!EW12</f>
        <v>0</v>
      </c>
      <c r="EN12" s="166">
        <f>[1]ISRP50!BU12+[1]ISRP50!EL12</f>
        <v>0</v>
      </c>
      <c r="EO12" s="166">
        <f>[1]ISRP50!BV12</f>
        <v>0</v>
      </c>
      <c r="EP12" s="166">
        <f>[1]ISRP50!BW12</f>
        <v>0</v>
      </c>
      <c r="EQ12" s="166">
        <f>[1]ISRP50!BR12</f>
        <v>0</v>
      </c>
      <c r="ER12" s="166">
        <f>[1]ISRP50!BS12</f>
        <v>0</v>
      </c>
      <c r="ES12" s="166">
        <f>[1]ISRP50!BX12</f>
        <v>0</v>
      </c>
      <c r="ET12" s="166">
        <f>[1]ISRP50!BL12+[1]ISRP50!EM12</f>
        <v>0</v>
      </c>
      <c r="EU12" s="166">
        <f>[1]ISRP50!BQ12</f>
        <v>0</v>
      </c>
      <c r="EV12" s="166">
        <f>[1]ISRP50!BR12</f>
        <v>0</v>
      </c>
      <c r="EW12" s="166">
        <f>[1]ISRP50!BX12</f>
        <v>0</v>
      </c>
      <c r="EX12" s="166">
        <f>[1]ISRP50!BS12</f>
        <v>0</v>
      </c>
      <c r="EY12" s="166">
        <f>[1]ISRP50!EU12</f>
        <v>0</v>
      </c>
      <c r="EZ12" s="166">
        <f>[1]ISRP50!EV12</f>
        <v>0</v>
      </c>
      <c r="FA12" s="156">
        <f t="shared" si="30"/>
        <v>0</v>
      </c>
      <c r="FB12" s="156">
        <f t="shared" si="51"/>
        <v>0</v>
      </c>
      <c r="FC12" s="166">
        <f>[1]ISRP50!FF12</f>
        <v>0</v>
      </c>
      <c r="FD12" s="156">
        <f t="shared" si="52"/>
        <v>0</v>
      </c>
      <c r="FE12" s="166">
        <f>[1]ISRP50!FM12</f>
        <v>0</v>
      </c>
      <c r="FF12" s="166">
        <f>[1]ISRP50!FO12</f>
        <v>0</v>
      </c>
      <c r="FG12" s="166">
        <f>[1]ISRP50!FR12</f>
        <v>0</v>
      </c>
      <c r="FH12" s="166">
        <f>[1]ISRP50!FN12</f>
        <v>0</v>
      </c>
      <c r="FI12" s="166">
        <f>[1]ISRP50!FP12</f>
        <v>0</v>
      </c>
      <c r="FJ12" s="166">
        <f>[1]ISRP50!FQ12</f>
        <v>0</v>
      </c>
      <c r="FK12" s="156">
        <f t="shared" si="31"/>
        <v>0</v>
      </c>
      <c r="FL12" s="166">
        <f>[1]ISRP50!FP12</f>
        <v>0</v>
      </c>
      <c r="FM12" s="166">
        <f>[1]ISRP50!AU12+[1]ISRP50!FL12</f>
        <v>1</v>
      </c>
      <c r="FN12" s="166">
        <f>[1]ISRP50!FH12</f>
        <v>0</v>
      </c>
      <c r="FO12" s="166">
        <f>[1]ISRP50!AZ12</f>
        <v>0</v>
      </c>
      <c r="FP12" s="166">
        <f>[1]ISRP50!AR12+[1]ISRP50!FI12</f>
        <v>0</v>
      </c>
      <c r="FQ12" s="166">
        <f>[1]ISRP50!AW12</f>
        <v>0</v>
      </c>
      <c r="FR12" s="166">
        <f>[1]ISRP50!AS12+[1]ISRP50!FJ12</f>
        <v>2</v>
      </c>
      <c r="FS12" s="166">
        <v>0</v>
      </c>
      <c r="FT12" s="166">
        <v>0</v>
      </c>
      <c r="FU12" s="166">
        <f>[1]ISRP50!AY12</f>
        <v>0</v>
      </c>
      <c r="FV12" s="166">
        <f>[1]ISRP50!AX12</f>
        <v>0</v>
      </c>
      <c r="FW12" s="166">
        <v>0</v>
      </c>
      <c r="FX12" s="166">
        <f>[1]ISRP50!AT12+[1]ISRP50!FK12</f>
        <v>0</v>
      </c>
      <c r="FY12" s="166">
        <v>0</v>
      </c>
      <c r="FZ12" s="156">
        <f t="shared" si="32"/>
        <v>3</v>
      </c>
      <c r="GA12" s="157">
        <f t="shared" si="33"/>
        <v>3</v>
      </c>
      <c r="GB12" s="166">
        <f>[1]ISRP50!CC12+[1]ISRP50!GH12</f>
        <v>0</v>
      </c>
      <c r="GC12" s="166">
        <f>[1]ISRP50!CE12+[1]ISRP50!GD12</f>
        <v>0</v>
      </c>
      <c r="GD12" s="166">
        <f>[1]ISRP50!EF12</f>
        <v>0</v>
      </c>
      <c r="GE12" s="166">
        <f>[1]ISRP50!CD12+[1]ISRP50!GE12</f>
        <v>0</v>
      </c>
      <c r="GF12" s="166">
        <f>[1]ISRP50!BZ12+[1]ISRP50!GF12</f>
        <v>1</v>
      </c>
      <c r="GG12" s="166">
        <f>[1]ISRP50!CA12+[1]ISRP50!GG12</f>
        <v>0</v>
      </c>
      <c r="GH12" s="166">
        <f>[1]ISRP50!BY12</f>
        <v>0</v>
      </c>
      <c r="GI12" s="166">
        <f>[1]ISRP50!CB12</f>
        <v>0</v>
      </c>
      <c r="GJ12" s="156">
        <f t="shared" si="53"/>
        <v>1</v>
      </c>
      <c r="GK12" s="166">
        <f>[1]ISRP50!GJ12</f>
        <v>1</v>
      </c>
      <c r="GL12" s="166">
        <f>[1]ISRP50!EE12+[1]ISRP50!GI12</f>
        <v>4</v>
      </c>
      <c r="GM12" s="166">
        <f>[1]ISRP50!EG12+[1]ISRP50!GK12</f>
        <v>0</v>
      </c>
      <c r="GN12" s="166">
        <f>[1]ISRP50!GL12</f>
        <v>0</v>
      </c>
      <c r="GO12" s="156">
        <f t="shared" si="34"/>
        <v>5</v>
      </c>
      <c r="GP12" s="156">
        <f t="shared" si="54"/>
        <v>5</v>
      </c>
      <c r="GQ12" s="157">
        <f t="shared" si="55"/>
        <v>6</v>
      </c>
      <c r="GR12" s="166">
        <f>[1]ISRP50!FT12</f>
        <v>0</v>
      </c>
      <c r="GS12" s="166">
        <f>[1]ISRP50!FU12</f>
        <v>1</v>
      </c>
      <c r="GT12" s="166">
        <f>[1]ISRP50!GB12</f>
        <v>0</v>
      </c>
      <c r="GU12" s="166">
        <f>[1]ISRP50!FV12</f>
        <v>0</v>
      </c>
      <c r="GV12" s="166">
        <f>[1]ISRP50!FW12</f>
        <v>0</v>
      </c>
      <c r="GW12" s="158">
        <f t="shared" si="56"/>
        <v>0</v>
      </c>
      <c r="GX12" s="166">
        <f>[1]ISRP50!FX12</f>
        <v>0</v>
      </c>
      <c r="GY12" s="166">
        <f>[1]ISRP50!FZ12</f>
        <v>0</v>
      </c>
      <c r="GZ12" s="166">
        <f>[1]ISRP50!GA12</f>
        <v>0</v>
      </c>
      <c r="HA12" s="166">
        <f>[1]ISRP50!FY12</f>
        <v>0</v>
      </c>
      <c r="HB12" s="157">
        <f t="shared" si="35"/>
        <v>1</v>
      </c>
      <c r="HE12" s="160">
        <f t="shared" si="10"/>
        <v>20</v>
      </c>
      <c r="HF12" s="160">
        <f t="shared" si="11"/>
        <v>9</v>
      </c>
      <c r="HG12" s="160">
        <f t="shared" si="12"/>
        <v>2</v>
      </c>
      <c r="HH12" s="160">
        <f t="shared" si="13"/>
        <v>31</v>
      </c>
      <c r="HI12" s="161"/>
      <c r="HJ12" s="198" t="s">
        <v>292</v>
      </c>
      <c r="HK12" s="169"/>
      <c r="HL12" s="194">
        <f t="shared" ref="HL12:HQ14" si="57">HL29+HL44+HL59</f>
        <v>455</v>
      </c>
      <c r="HM12" s="194">
        <f t="shared" si="57"/>
        <v>188</v>
      </c>
      <c r="HN12" s="194">
        <f t="shared" si="57"/>
        <v>394</v>
      </c>
      <c r="HO12" s="194">
        <f t="shared" si="57"/>
        <v>803</v>
      </c>
      <c r="HP12" s="194">
        <f t="shared" si="57"/>
        <v>173</v>
      </c>
      <c r="HQ12" s="194">
        <f t="shared" si="57"/>
        <v>68</v>
      </c>
      <c r="HR12" s="194"/>
      <c r="HS12" s="194">
        <f t="shared" ref="HS12:HZ14" si="58">HS29+HS44+HS59</f>
        <v>148</v>
      </c>
      <c r="HT12" s="194">
        <f t="shared" si="58"/>
        <v>93</v>
      </c>
      <c r="HU12" s="194">
        <f t="shared" si="58"/>
        <v>138</v>
      </c>
      <c r="HV12" s="194">
        <f t="shared" si="58"/>
        <v>481</v>
      </c>
      <c r="HW12" s="194">
        <f t="shared" si="58"/>
        <v>42</v>
      </c>
      <c r="HX12" s="194">
        <f t="shared" si="58"/>
        <v>475</v>
      </c>
      <c r="HY12" s="194">
        <f t="shared" si="58"/>
        <v>412</v>
      </c>
      <c r="HZ12" s="196">
        <f t="shared" si="58"/>
        <v>405</v>
      </c>
      <c r="IA12" s="161">
        <f>SUM(HL12:HZ12)</f>
        <v>4275</v>
      </c>
      <c r="IB12" s="113"/>
      <c r="IC12" s="161"/>
      <c r="ID12" s="161"/>
      <c r="IE12" s="161"/>
      <c r="IF12" s="161"/>
      <c r="IG12" s="161"/>
      <c r="IH12" s="161"/>
      <c r="II12" s="161"/>
      <c r="IJ12" s="161"/>
      <c r="IK12" s="161"/>
      <c r="IL12" s="161"/>
      <c r="IM12" s="161"/>
      <c r="IN12" s="161"/>
      <c r="IO12" s="161"/>
      <c r="IQ12" s="197" t="s">
        <v>293</v>
      </c>
      <c r="IR12" s="197"/>
      <c r="IS12" s="197"/>
      <c r="IT12" s="197"/>
      <c r="IU12" s="197"/>
      <c r="IV12" s="197"/>
      <c r="IW12" s="197"/>
      <c r="IX12" s="197"/>
      <c r="IY12" s="197"/>
      <c r="IZ12" s="197"/>
      <c r="JA12" s="197"/>
      <c r="JB12" s="197"/>
      <c r="JC12" s="197"/>
      <c r="JD12" s="197"/>
      <c r="JE12" s="197"/>
      <c r="JF12" s="197"/>
    </row>
    <row r="13" spans="1:266" s="159" customFormat="1" ht="30" customHeight="1">
      <c r="A13" s="190">
        <v>8</v>
      </c>
      <c r="B13" s="191" t="s">
        <v>294</v>
      </c>
      <c r="C13" s="166">
        <f t="shared" si="9"/>
        <v>481</v>
      </c>
      <c r="D13" s="166">
        <f>[1]ISRP50!D13</f>
        <v>7</v>
      </c>
      <c r="E13" s="155">
        <f>[1]ISRP50!E13</f>
        <v>6</v>
      </c>
      <c r="F13" s="166">
        <f>[1]ISRP50!F13</f>
        <v>5</v>
      </c>
      <c r="G13" s="166">
        <f>[1]ISRP50!G13</f>
        <v>3</v>
      </c>
      <c r="H13" s="166">
        <f>[1]ISRP50!H13</f>
        <v>2</v>
      </c>
      <c r="I13" s="166">
        <f>[1]ISRP50!I13</f>
        <v>3</v>
      </c>
      <c r="J13" s="166">
        <f>[1]ISRP50!J13</f>
        <v>6</v>
      </c>
      <c r="K13" s="166">
        <f>[1]ISRP50!K13</f>
        <v>5</v>
      </c>
      <c r="L13" s="156">
        <f t="shared" si="14"/>
        <v>11</v>
      </c>
      <c r="M13" s="157">
        <f t="shared" si="15"/>
        <v>37</v>
      </c>
      <c r="N13" s="166">
        <f>[1]ISRP50!M13</f>
        <v>2</v>
      </c>
      <c r="O13" s="166">
        <f>[1]ISRP50!V13</f>
        <v>0</v>
      </c>
      <c r="P13" s="156">
        <f t="shared" si="36"/>
        <v>2</v>
      </c>
      <c r="Q13" s="166">
        <f>[1]ISRP50!N13</f>
        <v>2</v>
      </c>
      <c r="R13" s="166">
        <f>[1]ISRP50!O13</f>
        <v>6</v>
      </c>
      <c r="S13" s="166">
        <f>[1]ISRP50!P13</f>
        <v>0</v>
      </c>
      <c r="T13" s="156">
        <f t="shared" si="16"/>
        <v>6</v>
      </c>
      <c r="U13" s="166">
        <f>[1]ISRP50!Q13</f>
        <v>1</v>
      </c>
      <c r="V13" s="166">
        <f>[1]ISRP50!W13</f>
        <v>0</v>
      </c>
      <c r="W13" s="166">
        <f>[1]ISRP50!S13</f>
        <v>0</v>
      </c>
      <c r="X13" s="156">
        <f t="shared" si="17"/>
        <v>0</v>
      </c>
      <c r="Y13" s="166">
        <f>[1]ISRP50!X13</f>
        <v>0</v>
      </c>
      <c r="Z13" s="166">
        <f>[1]ISRP50!U13</f>
        <v>0</v>
      </c>
      <c r="AA13" s="156">
        <f t="shared" si="18"/>
        <v>0</v>
      </c>
      <c r="AB13" s="166">
        <f>[1]ISRP50!Y13</f>
        <v>0</v>
      </c>
      <c r="AC13" s="166">
        <f>[1]ISRP50!R13</f>
        <v>0</v>
      </c>
      <c r="AD13" s="166">
        <f>[1]ISRP50!T13</f>
        <v>0</v>
      </c>
      <c r="AE13" s="156">
        <f t="shared" si="19"/>
        <v>0</v>
      </c>
      <c r="AF13" s="166">
        <f>[1]ISRP50!Z13</f>
        <v>0</v>
      </c>
      <c r="AG13" s="166">
        <f>[1]ISRP50!AA13</f>
        <v>0</v>
      </c>
      <c r="AH13" s="166">
        <f>[1]ISRP50!BO13</f>
        <v>0</v>
      </c>
      <c r="AI13" s="166">
        <f>[1]ISRP50!AB13+[1]ISRP50!CF13</f>
        <v>0</v>
      </c>
      <c r="AJ13" s="166">
        <f>[1]ISRP50!BT13</f>
        <v>0</v>
      </c>
      <c r="AK13" s="156">
        <f t="shared" si="37"/>
        <v>0</v>
      </c>
      <c r="AL13" s="166">
        <f>[1]ISRP50!AC13+[1]ISRP50!CG13</f>
        <v>1</v>
      </c>
      <c r="AM13" s="166">
        <f>[1]ISRP50!CG13</f>
        <v>0</v>
      </c>
      <c r="AN13" s="156">
        <f t="shared" si="20"/>
        <v>1</v>
      </c>
      <c r="AO13" s="156">
        <f t="shared" si="21"/>
        <v>1</v>
      </c>
      <c r="AP13" s="157">
        <f t="shared" si="38"/>
        <v>12</v>
      </c>
      <c r="AQ13" s="166">
        <f>[1]ISRP50!AE13</f>
        <v>0</v>
      </c>
      <c r="AR13" s="166">
        <f>[1]ISRP50!AF13</f>
        <v>18</v>
      </c>
      <c r="AS13" s="155">
        <v>0</v>
      </c>
      <c r="AT13" s="156">
        <f t="shared" si="39"/>
        <v>18</v>
      </c>
      <c r="AU13" s="166">
        <f>[1]ISRP50!AP13+[1]ISRP50!DY13</f>
        <v>4</v>
      </c>
      <c r="AV13" s="166">
        <f>[1]ISRP50!AI13+[1]ISRP50!AO13</f>
        <v>13</v>
      </c>
      <c r="AW13" s="166">
        <f>[1]ISRP50!AK13</f>
        <v>3</v>
      </c>
      <c r="AX13" s="155">
        <v>0</v>
      </c>
      <c r="AY13" s="166">
        <f>[1]ISRP50!AH13</f>
        <v>0</v>
      </c>
      <c r="AZ13" s="166">
        <f>[1]ISRP50!AG13</f>
        <v>1</v>
      </c>
      <c r="BA13" s="155">
        <v>0</v>
      </c>
      <c r="BB13" s="166">
        <v>0</v>
      </c>
      <c r="BC13" s="166">
        <f>[1]ISRP50!AJ13</f>
        <v>4</v>
      </c>
      <c r="BD13" s="166">
        <f>[1]ISRP50!AL13</f>
        <v>6</v>
      </c>
      <c r="BE13" s="155">
        <f>[1]ISRP50!AM13</f>
        <v>0</v>
      </c>
      <c r="BF13" s="156">
        <f t="shared" si="22"/>
        <v>27</v>
      </c>
      <c r="BG13" s="156">
        <f t="shared" si="40"/>
        <v>49</v>
      </c>
      <c r="BH13" s="166">
        <f>[1]ISRP50!BD13</f>
        <v>0</v>
      </c>
      <c r="BI13" s="166">
        <f>[1]ISRP50!BC13</f>
        <v>0</v>
      </c>
      <c r="BJ13" s="166">
        <f>[1]ISRP50!BE13</f>
        <v>0</v>
      </c>
      <c r="BK13" s="166">
        <f>[1]ISRP50!BF13</f>
        <v>0</v>
      </c>
      <c r="BL13" s="166">
        <f>[1]ISRP50!BG13</f>
        <v>2</v>
      </c>
      <c r="BM13" s="166">
        <f>[1]ISRP50!BH13</f>
        <v>2</v>
      </c>
      <c r="BN13" s="166">
        <f>[1]ISRP50!BI13</f>
        <v>0</v>
      </c>
      <c r="BO13" s="155">
        <v>0</v>
      </c>
      <c r="BP13" s="166">
        <f>[1]ISRP50!BJ13</f>
        <v>0</v>
      </c>
      <c r="BQ13" s="166">
        <f>[1]ISRP50!BK13</f>
        <v>0</v>
      </c>
      <c r="BR13" s="156">
        <f t="shared" si="41"/>
        <v>0</v>
      </c>
      <c r="BS13" s="156">
        <f t="shared" si="42"/>
        <v>4</v>
      </c>
      <c r="BT13" s="166">
        <f>[1]ISRP50!CI13</f>
        <v>0</v>
      </c>
      <c r="BU13" s="166">
        <f>[1]ISRP50!CX13</f>
        <v>2</v>
      </c>
      <c r="BV13" s="166">
        <f>[1]ISRP50!CK13</f>
        <v>0</v>
      </c>
      <c r="BW13" s="166">
        <f>[1]ISRP50!CJ13</f>
        <v>4</v>
      </c>
      <c r="BX13" s="166">
        <f>[1]ISRP50!CO13</f>
        <v>3</v>
      </c>
      <c r="BY13" s="166">
        <f>[1]ISRP50!CP13</f>
        <v>3</v>
      </c>
      <c r="BZ13" s="166">
        <v>0</v>
      </c>
      <c r="CA13" s="166">
        <f>[1]ISRP50!CQ13</f>
        <v>1</v>
      </c>
      <c r="CB13" s="166">
        <v>0</v>
      </c>
      <c r="CC13" s="166">
        <f>[1]ISRP50!CR13</f>
        <v>0</v>
      </c>
      <c r="CD13" s="156">
        <f t="shared" si="43"/>
        <v>4</v>
      </c>
      <c r="CE13" s="166">
        <f>[1]ISRP50!CS13</f>
        <v>0</v>
      </c>
      <c r="CF13" s="166">
        <f>[1]ISRP50!CU13</f>
        <v>0</v>
      </c>
      <c r="CG13" s="166">
        <f>[1]ISRP50!CT13</f>
        <v>0</v>
      </c>
      <c r="CH13" s="156">
        <f t="shared" si="44"/>
        <v>0</v>
      </c>
      <c r="CI13" s="166">
        <f>[1]ISRP50!CL13</f>
        <v>0</v>
      </c>
      <c r="CJ13" s="166">
        <f>[1]ISRP50!CW13</f>
        <v>0</v>
      </c>
      <c r="CK13" s="166">
        <f>[1]ISRP50!CN13</f>
        <v>2</v>
      </c>
      <c r="CL13" s="166">
        <f>[1]ISRP50!CM13</f>
        <v>1</v>
      </c>
      <c r="CM13" s="155">
        <f t="shared" si="23"/>
        <v>3</v>
      </c>
      <c r="CN13" s="166">
        <f>[1]ISRP50!CV13</f>
        <v>2</v>
      </c>
      <c r="CO13" s="157">
        <f t="shared" si="24"/>
        <v>18</v>
      </c>
      <c r="CP13" s="166">
        <f>[1]ISRP50!CZ13</f>
        <v>0</v>
      </c>
      <c r="CQ13" s="166">
        <f>[1]ISRP50!DA13</f>
        <v>0</v>
      </c>
      <c r="CR13" s="166">
        <f>[1]ISRP50!DC13</f>
        <v>0</v>
      </c>
      <c r="CS13" s="156">
        <f t="shared" si="45"/>
        <v>0</v>
      </c>
      <c r="CT13" s="166">
        <f>[1]ISRP50!DD13</f>
        <v>1</v>
      </c>
      <c r="CU13" s="166">
        <f>[1]ISRP50!DE13</f>
        <v>3</v>
      </c>
      <c r="CV13" s="166">
        <f>[1]ISRP50!DF13</f>
        <v>0</v>
      </c>
      <c r="CW13" s="155">
        <v>0</v>
      </c>
      <c r="CX13" s="156">
        <f t="shared" si="46"/>
        <v>3</v>
      </c>
      <c r="CY13" s="166">
        <f>[1]ISRP50!DH13</f>
        <v>2</v>
      </c>
      <c r="CZ13" s="157">
        <f t="shared" si="47"/>
        <v>6</v>
      </c>
      <c r="DA13" s="166">
        <f>[1]ISRP50!DK13</f>
        <v>1</v>
      </c>
      <c r="DB13" s="166">
        <f>[1]ISRP50!DL13</f>
        <v>12</v>
      </c>
      <c r="DC13" s="166">
        <f>[1]ISRP50!DM13</f>
        <v>2</v>
      </c>
      <c r="DD13" s="166">
        <f>[1]ISRP50!DJ13</f>
        <v>27</v>
      </c>
      <c r="DE13" s="156">
        <f t="shared" si="48"/>
        <v>42</v>
      </c>
      <c r="DF13" s="166">
        <f>[1]ISRP50!DR13</f>
        <v>1</v>
      </c>
      <c r="DG13" s="166">
        <f>[1]ISRP50!DS13</f>
        <v>1</v>
      </c>
      <c r="DH13" s="166">
        <v>0</v>
      </c>
      <c r="DI13" s="166">
        <f>[1]ISRP50!DN13</f>
        <v>3</v>
      </c>
      <c r="DJ13" s="166">
        <v>0</v>
      </c>
      <c r="DK13" s="166">
        <f>[1]ISRP50!DO13</f>
        <v>4</v>
      </c>
      <c r="DL13" s="166">
        <f>[1]ISRP50!DP13</f>
        <v>0</v>
      </c>
      <c r="DM13" s="166">
        <v>0</v>
      </c>
      <c r="DN13" s="166">
        <f>[1]ISRP50!DQ13</f>
        <v>3</v>
      </c>
      <c r="DO13" s="166">
        <v>0</v>
      </c>
      <c r="DP13" s="156">
        <f t="shared" si="25"/>
        <v>10</v>
      </c>
      <c r="DQ13" s="157">
        <f t="shared" si="26"/>
        <v>54</v>
      </c>
      <c r="DR13" s="166">
        <f>[1]ISRP50!ED13</f>
        <v>3</v>
      </c>
      <c r="DS13" s="166">
        <f>[1]ISRP50!DU13</f>
        <v>12</v>
      </c>
      <c r="DT13" s="166">
        <f>[1]ISRP50!DV13</f>
        <v>3</v>
      </c>
      <c r="DU13" s="156">
        <f t="shared" si="27"/>
        <v>15</v>
      </c>
      <c r="DV13" s="166">
        <f>[1]ISRP50!DW13</f>
        <v>4</v>
      </c>
      <c r="DW13" s="166">
        <f>[1]ISRP50!AN13+[1]ISRP50!DZ13</f>
        <v>9</v>
      </c>
      <c r="DX13" s="166">
        <f>[1]ISRP50!DX13</f>
        <v>0</v>
      </c>
      <c r="DY13" s="166">
        <f>[1]ISRP50!EA13</f>
        <v>0</v>
      </c>
      <c r="DZ13" s="166">
        <f>[1]ISRP50!EB13</f>
        <v>1</v>
      </c>
      <c r="EA13" s="166">
        <f>[1]ISRP50!EC13</f>
        <v>3</v>
      </c>
      <c r="EB13" s="156">
        <f t="shared" si="28"/>
        <v>4</v>
      </c>
      <c r="EC13" s="157">
        <f t="shared" si="29"/>
        <v>35</v>
      </c>
      <c r="ED13" s="166">
        <f>[1]ISRP50!EJ13</f>
        <v>0</v>
      </c>
      <c r="EE13" s="156">
        <f t="shared" si="49"/>
        <v>0</v>
      </c>
      <c r="EF13" s="166">
        <f>[1]ISRP50!EN13</f>
        <v>0</v>
      </c>
      <c r="EG13" s="166">
        <f>[1]ISRP50!EO13</f>
        <v>1</v>
      </c>
      <c r="EH13" s="166">
        <f>[1]ISRP50!EP13</f>
        <v>1</v>
      </c>
      <c r="EI13" s="166">
        <f>[1]ISRP50!FB13</f>
        <v>0</v>
      </c>
      <c r="EJ13" s="166">
        <f>[1]ISRP50!ER13</f>
        <v>0</v>
      </c>
      <c r="EK13" s="166">
        <f>[1]ISRP50!ET13</f>
        <v>0</v>
      </c>
      <c r="EL13" s="156">
        <f t="shared" si="50"/>
        <v>1</v>
      </c>
      <c r="EM13" s="166">
        <f>[1]ISRP50!EW13</f>
        <v>2</v>
      </c>
      <c r="EN13" s="166">
        <f>[1]ISRP50!BU13+[1]ISRP50!EL13</f>
        <v>5</v>
      </c>
      <c r="EO13" s="166">
        <f>[1]ISRP50!BV13</f>
        <v>0</v>
      </c>
      <c r="EP13" s="166">
        <f>[1]ISRP50!BW13</f>
        <v>0</v>
      </c>
      <c r="EQ13" s="166">
        <f>[1]ISRP50!BR13</f>
        <v>0</v>
      </c>
      <c r="ER13" s="166">
        <f>[1]ISRP50!BS13</f>
        <v>0</v>
      </c>
      <c r="ES13" s="166">
        <f>[1]ISRP50!BX13</f>
        <v>0</v>
      </c>
      <c r="ET13" s="166">
        <f>[1]ISRP50!BL13+[1]ISRP50!EM13</f>
        <v>8</v>
      </c>
      <c r="EU13" s="166">
        <f>[1]ISRP50!BQ13</f>
        <v>0</v>
      </c>
      <c r="EV13" s="166">
        <f>[1]ISRP50!BR13</f>
        <v>0</v>
      </c>
      <c r="EW13" s="166">
        <f>[1]ISRP50!BX13</f>
        <v>0</v>
      </c>
      <c r="EX13" s="166">
        <f>[1]ISRP50!BS13</f>
        <v>0</v>
      </c>
      <c r="EY13" s="166">
        <f>[1]ISRP50!EU13</f>
        <v>0</v>
      </c>
      <c r="EZ13" s="166">
        <f>[1]ISRP50!EV13</f>
        <v>0</v>
      </c>
      <c r="FA13" s="156">
        <f t="shared" si="30"/>
        <v>8</v>
      </c>
      <c r="FB13" s="156">
        <f t="shared" si="51"/>
        <v>17</v>
      </c>
      <c r="FC13" s="166">
        <f>[1]ISRP50!FF13</f>
        <v>0</v>
      </c>
      <c r="FD13" s="156">
        <f t="shared" si="52"/>
        <v>0</v>
      </c>
      <c r="FE13" s="166">
        <f>[1]ISRP50!FM13</f>
        <v>0</v>
      </c>
      <c r="FF13" s="166">
        <f>[1]ISRP50!FO13</f>
        <v>0</v>
      </c>
      <c r="FG13" s="166">
        <f>[1]ISRP50!FR13</f>
        <v>0</v>
      </c>
      <c r="FH13" s="166">
        <f>[1]ISRP50!FN13</f>
        <v>0</v>
      </c>
      <c r="FI13" s="166">
        <f>[1]ISRP50!FP13</f>
        <v>0</v>
      </c>
      <c r="FJ13" s="166">
        <f>[1]ISRP50!FQ13</f>
        <v>0</v>
      </c>
      <c r="FK13" s="156">
        <f t="shared" si="31"/>
        <v>0</v>
      </c>
      <c r="FL13" s="166">
        <f>[1]ISRP50!FP13</f>
        <v>0</v>
      </c>
      <c r="FM13" s="166">
        <f>[1]ISRP50!AU13+[1]ISRP50!FL13</f>
        <v>9</v>
      </c>
      <c r="FN13" s="166">
        <f>[1]ISRP50!FH13</f>
        <v>0</v>
      </c>
      <c r="FO13" s="166">
        <f>[1]ISRP50!AZ13</f>
        <v>0</v>
      </c>
      <c r="FP13" s="166">
        <f>[1]ISRP50!AR13+[1]ISRP50!FI13</f>
        <v>1</v>
      </c>
      <c r="FQ13" s="166">
        <f>[1]ISRP50!AW13</f>
        <v>0</v>
      </c>
      <c r="FR13" s="166">
        <f>[1]ISRP50!AS13+[1]ISRP50!FJ13</f>
        <v>0</v>
      </c>
      <c r="FS13" s="166">
        <v>0</v>
      </c>
      <c r="FT13" s="166">
        <v>0</v>
      </c>
      <c r="FU13" s="166">
        <f>[1]ISRP50!AY13</f>
        <v>0</v>
      </c>
      <c r="FV13" s="166">
        <f>[1]ISRP50!AX13</f>
        <v>0</v>
      </c>
      <c r="FW13" s="166">
        <v>0</v>
      </c>
      <c r="FX13" s="166">
        <f>[1]ISRP50!AT13+[1]ISRP50!FK13</f>
        <v>1</v>
      </c>
      <c r="FY13" s="166">
        <v>0</v>
      </c>
      <c r="FZ13" s="156">
        <f t="shared" si="32"/>
        <v>11</v>
      </c>
      <c r="GA13" s="157">
        <f t="shared" si="33"/>
        <v>11</v>
      </c>
      <c r="GB13" s="166">
        <f>[1]ISRP50!CC13+[1]ISRP50!GH13</f>
        <v>2</v>
      </c>
      <c r="GC13" s="166">
        <f>[1]ISRP50!CE13+[1]ISRP50!GD13</f>
        <v>33</v>
      </c>
      <c r="GD13" s="166">
        <f>[1]ISRP50!EF13</f>
        <v>2</v>
      </c>
      <c r="GE13" s="166">
        <f>[1]ISRP50!CD13+[1]ISRP50!GE13</f>
        <v>1</v>
      </c>
      <c r="GF13" s="166">
        <f>[1]ISRP50!BZ13+[1]ISRP50!GF13</f>
        <v>1</v>
      </c>
      <c r="GG13" s="166">
        <f>[1]ISRP50!CA13+[1]ISRP50!GG13</f>
        <v>2</v>
      </c>
      <c r="GH13" s="166">
        <f>[1]ISRP50!BY13</f>
        <v>0</v>
      </c>
      <c r="GI13" s="166">
        <f>[1]ISRP50!CB13</f>
        <v>0</v>
      </c>
      <c r="GJ13" s="156">
        <f t="shared" si="53"/>
        <v>4</v>
      </c>
      <c r="GK13" s="166">
        <f>[1]ISRP50!GJ13</f>
        <v>6</v>
      </c>
      <c r="GL13" s="166">
        <f>[1]ISRP50!EE13+[1]ISRP50!GI13</f>
        <v>178</v>
      </c>
      <c r="GM13" s="166">
        <f>[1]ISRP50!EG13+[1]ISRP50!GK13</f>
        <v>1</v>
      </c>
      <c r="GN13" s="166">
        <f>[1]ISRP50!GL13</f>
        <v>0</v>
      </c>
      <c r="GO13" s="156">
        <f t="shared" si="34"/>
        <v>185</v>
      </c>
      <c r="GP13" s="156">
        <f t="shared" si="54"/>
        <v>187</v>
      </c>
      <c r="GQ13" s="157">
        <f t="shared" si="55"/>
        <v>226</v>
      </c>
      <c r="GR13" s="166">
        <f>[1]ISRP50!FT13</f>
        <v>0</v>
      </c>
      <c r="GS13" s="166">
        <f>[1]ISRP50!FU13</f>
        <v>0</v>
      </c>
      <c r="GT13" s="166">
        <f>[1]ISRP50!GB13</f>
        <v>1</v>
      </c>
      <c r="GU13" s="166">
        <f>[1]ISRP50!FV13</f>
        <v>0</v>
      </c>
      <c r="GV13" s="166">
        <f>[1]ISRP50!FW13</f>
        <v>0</v>
      </c>
      <c r="GW13" s="158">
        <f t="shared" si="56"/>
        <v>0</v>
      </c>
      <c r="GX13" s="166">
        <f>[1]ISRP50!FX13</f>
        <v>0</v>
      </c>
      <c r="GY13" s="166">
        <f>[1]ISRP50!FZ13</f>
        <v>11</v>
      </c>
      <c r="GZ13" s="166">
        <f>[1]ISRP50!GA13</f>
        <v>0</v>
      </c>
      <c r="HA13" s="166">
        <f>[1]ISRP50!FY13</f>
        <v>0</v>
      </c>
      <c r="HB13" s="157">
        <f t="shared" si="35"/>
        <v>12</v>
      </c>
      <c r="HE13" s="160">
        <f t="shared" si="10"/>
        <v>437</v>
      </c>
      <c r="HF13" s="160">
        <f t="shared" si="11"/>
        <v>32</v>
      </c>
      <c r="HG13" s="160">
        <f t="shared" si="12"/>
        <v>12</v>
      </c>
      <c r="HH13" s="160">
        <f t="shared" si="13"/>
        <v>481</v>
      </c>
      <c r="HI13" s="161"/>
      <c r="HJ13" s="199" t="s">
        <v>295</v>
      </c>
      <c r="HK13" s="169"/>
      <c r="HL13" s="161">
        <f t="shared" si="57"/>
        <v>381</v>
      </c>
      <c r="HM13" s="161">
        <f t="shared" si="57"/>
        <v>200</v>
      </c>
      <c r="HN13" s="161">
        <f t="shared" si="57"/>
        <v>11</v>
      </c>
      <c r="HO13" s="161">
        <f t="shared" si="57"/>
        <v>29</v>
      </c>
      <c r="HP13" s="161">
        <f t="shared" si="57"/>
        <v>30</v>
      </c>
      <c r="HQ13" s="161">
        <f t="shared" si="57"/>
        <v>184</v>
      </c>
      <c r="HR13" s="161"/>
      <c r="HS13" s="161">
        <f t="shared" si="58"/>
        <v>134</v>
      </c>
      <c r="HT13" s="161">
        <f t="shared" si="58"/>
        <v>2</v>
      </c>
      <c r="HU13" s="161">
        <f t="shared" si="58"/>
        <v>19</v>
      </c>
      <c r="HV13" s="161">
        <f t="shared" si="58"/>
        <v>43</v>
      </c>
      <c r="HW13" s="161">
        <f t="shared" si="58"/>
        <v>1</v>
      </c>
      <c r="HX13" s="161">
        <f t="shared" si="58"/>
        <v>12</v>
      </c>
      <c r="HY13" s="161">
        <f t="shared" si="58"/>
        <v>27</v>
      </c>
      <c r="HZ13" s="200">
        <f t="shared" si="58"/>
        <v>107</v>
      </c>
      <c r="IA13" s="161">
        <f t="shared" ref="IA13:IA14" si="59">SUM(HL13:HZ13)</f>
        <v>1180</v>
      </c>
      <c r="IB13" s="113"/>
      <c r="IC13" s="161"/>
      <c r="ID13" s="201"/>
      <c r="IE13" s="201"/>
      <c r="IF13" s="201"/>
      <c r="IG13" s="201"/>
      <c r="IH13" s="201"/>
      <c r="II13" s="201"/>
      <c r="IJ13" s="201"/>
      <c r="IK13" s="201"/>
      <c r="IL13" s="201"/>
      <c r="IM13" s="201"/>
      <c r="IN13" s="201"/>
      <c r="IO13" s="161"/>
      <c r="IQ13" s="197" t="s">
        <v>296</v>
      </c>
      <c r="IR13" s="197"/>
      <c r="IS13" s="197"/>
      <c r="IT13" s="197"/>
      <c r="IU13" s="197"/>
      <c r="IV13" s="197"/>
      <c r="IW13" s="197"/>
      <c r="IX13" s="197"/>
      <c r="IY13" s="197"/>
      <c r="IZ13" s="197"/>
      <c r="JA13" s="197"/>
      <c r="JB13" s="197"/>
      <c r="JC13" s="197"/>
      <c r="JD13" s="197"/>
      <c r="JE13" s="197"/>
      <c r="JF13" s="197"/>
    </row>
    <row r="14" spans="1:266" s="159" customFormat="1" ht="31.5" customHeight="1" thickBot="1">
      <c r="A14" s="190">
        <v>9</v>
      </c>
      <c r="B14" s="191" t="s">
        <v>297</v>
      </c>
      <c r="C14" s="166">
        <f t="shared" si="9"/>
        <v>312</v>
      </c>
      <c r="D14" s="166">
        <f>[1]ISRP50!D14</f>
        <v>1</v>
      </c>
      <c r="E14" s="155">
        <f>[1]ISRP50!E14</f>
        <v>1</v>
      </c>
      <c r="F14" s="166">
        <f>[1]ISRP50!F14</f>
        <v>0</v>
      </c>
      <c r="G14" s="166">
        <f>[1]ISRP50!G14</f>
        <v>0</v>
      </c>
      <c r="H14" s="166">
        <f>[1]ISRP50!H14</f>
        <v>0</v>
      </c>
      <c r="I14" s="166">
        <f>[1]ISRP50!I14</f>
        <v>0</v>
      </c>
      <c r="J14" s="166">
        <f>[1]ISRP50!J14</f>
        <v>0</v>
      </c>
      <c r="K14" s="166">
        <f>[1]ISRP50!K14</f>
        <v>1</v>
      </c>
      <c r="L14" s="156">
        <f t="shared" si="14"/>
        <v>1</v>
      </c>
      <c r="M14" s="157">
        <f t="shared" si="15"/>
        <v>3</v>
      </c>
      <c r="N14" s="166">
        <f>[1]ISRP50!M14</f>
        <v>0</v>
      </c>
      <c r="O14" s="166">
        <f>[1]ISRP50!V14</f>
        <v>0</v>
      </c>
      <c r="P14" s="156">
        <f t="shared" si="36"/>
        <v>0</v>
      </c>
      <c r="Q14" s="166">
        <f>[1]ISRP50!N14</f>
        <v>0</v>
      </c>
      <c r="R14" s="166">
        <f>[1]ISRP50!O14</f>
        <v>0</v>
      </c>
      <c r="S14" s="166">
        <f>[1]ISRP50!P14</f>
        <v>0</v>
      </c>
      <c r="T14" s="156">
        <f t="shared" si="16"/>
        <v>0</v>
      </c>
      <c r="U14" s="166">
        <f>[1]ISRP50!Q14</f>
        <v>0</v>
      </c>
      <c r="V14" s="166">
        <f>[1]ISRP50!W14</f>
        <v>0</v>
      </c>
      <c r="W14" s="166">
        <f>[1]ISRP50!S14</f>
        <v>0</v>
      </c>
      <c r="X14" s="156">
        <f t="shared" si="17"/>
        <v>0</v>
      </c>
      <c r="Y14" s="166">
        <f>[1]ISRP50!X14</f>
        <v>0</v>
      </c>
      <c r="Z14" s="166">
        <f>[1]ISRP50!U14</f>
        <v>0</v>
      </c>
      <c r="AA14" s="156">
        <f t="shared" si="18"/>
        <v>0</v>
      </c>
      <c r="AB14" s="166">
        <f>[1]ISRP50!Y14</f>
        <v>0</v>
      </c>
      <c r="AC14" s="166">
        <f>[1]ISRP50!R14</f>
        <v>0</v>
      </c>
      <c r="AD14" s="166">
        <f>[1]ISRP50!T14</f>
        <v>0</v>
      </c>
      <c r="AE14" s="156">
        <f t="shared" si="19"/>
        <v>0</v>
      </c>
      <c r="AF14" s="166">
        <f>[1]ISRP50!Z14</f>
        <v>2</v>
      </c>
      <c r="AG14" s="166">
        <f>[1]ISRP50!AA14</f>
        <v>0</v>
      </c>
      <c r="AH14" s="166">
        <f>[1]ISRP50!BO14</f>
        <v>0</v>
      </c>
      <c r="AI14" s="166">
        <f>[1]ISRP50!AB14+[1]ISRP50!CF14</f>
        <v>0</v>
      </c>
      <c r="AJ14" s="166">
        <f>[1]ISRP50!BT14</f>
        <v>0</v>
      </c>
      <c r="AK14" s="156">
        <f t="shared" si="37"/>
        <v>0</v>
      </c>
      <c r="AL14" s="166">
        <f>[1]ISRP50!AC14+[1]ISRP50!CG14</f>
        <v>2</v>
      </c>
      <c r="AM14" s="166">
        <f>[1]ISRP50!CG14</f>
        <v>0</v>
      </c>
      <c r="AN14" s="156">
        <f t="shared" si="20"/>
        <v>2</v>
      </c>
      <c r="AO14" s="156">
        <f t="shared" si="21"/>
        <v>2</v>
      </c>
      <c r="AP14" s="157">
        <f t="shared" si="38"/>
        <v>4</v>
      </c>
      <c r="AQ14" s="166">
        <f>[1]ISRP50!AE14</f>
        <v>0</v>
      </c>
      <c r="AR14" s="166">
        <f>[1]ISRP50!AF14</f>
        <v>0</v>
      </c>
      <c r="AS14" s="155">
        <v>0</v>
      </c>
      <c r="AT14" s="156">
        <f t="shared" si="39"/>
        <v>0</v>
      </c>
      <c r="AU14" s="166">
        <f>[1]ISRP50!AP14+[1]ISRP50!DY14</f>
        <v>0</v>
      </c>
      <c r="AV14" s="166">
        <f>[1]ISRP50!AI14+[1]ISRP50!AO14</f>
        <v>0</v>
      </c>
      <c r="AW14" s="166">
        <f>[1]ISRP50!AK14</f>
        <v>1</v>
      </c>
      <c r="AX14" s="155">
        <v>0</v>
      </c>
      <c r="AY14" s="166">
        <f>[1]ISRP50!AH14</f>
        <v>0</v>
      </c>
      <c r="AZ14" s="166">
        <f>[1]ISRP50!AG14</f>
        <v>0</v>
      </c>
      <c r="BA14" s="155">
        <v>0</v>
      </c>
      <c r="BB14" s="166">
        <v>0</v>
      </c>
      <c r="BC14" s="166">
        <f>[1]ISRP50!AJ14</f>
        <v>1</v>
      </c>
      <c r="BD14" s="166">
        <f>[1]ISRP50!AL14</f>
        <v>0</v>
      </c>
      <c r="BE14" s="155">
        <f>[1]ISRP50!AM14</f>
        <v>0</v>
      </c>
      <c r="BF14" s="156">
        <f t="shared" si="22"/>
        <v>2</v>
      </c>
      <c r="BG14" s="156">
        <f t="shared" si="40"/>
        <v>2</v>
      </c>
      <c r="BH14" s="166">
        <f>[1]ISRP50!BD14</f>
        <v>0</v>
      </c>
      <c r="BI14" s="166">
        <f>[1]ISRP50!BC14</f>
        <v>0</v>
      </c>
      <c r="BJ14" s="166">
        <f>[1]ISRP50!BE14</f>
        <v>0</v>
      </c>
      <c r="BK14" s="166">
        <f>[1]ISRP50!BF14</f>
        <v>0</v>
      </c>
      <c r="BL14" s="166">
        <f>[1]ISRP50!BG14</f>
        <v>0</v>
      </c>
      <c r="BM14" s="166">
        <f>[1]ISRP50!BH14</f>
        <v>0</v>
      </c>
      <c r="BN14" s="166">
        <f>[1]ISRP50!BI14</f>
        <v>0</v>
      </c>
      <c r="BO14" s="155">
        <v>0</v>
      </c>
      <c r="BP14" s="166">
        <f>[1]ISRP50!BJ14</f>
        <v>1</v>
      </c>
      <c r="BQ14" s="166">
        <f>[1]ISRP50!BK14</f>
        <v>0</v>
      </c>
      <c r="BR14" s="156">
        <f t="shared" si="41"/>
        <v>1</v>
      </c>
      <c r="BS14" s="156">
        <f t="shared" si="42"/>
        <v>1</v>
      </c>
      <c r="BT14" s="166">
        <f>[1]ISRP50!CI14</f>
        <v>0</v>
      </c>
      <c r="BU14" s="166">
        <f>[1]ISRP50!CX14</f>
        <v>0</v>
      </c>
      <c r="BV14" s="166">
        <f>[1]ISRP50!CK14</f>
        <v>0</v>
      </c>
      <c r="BW14" s="166">
        <f>[1]ISRP50!CJ14</f>
        <v>0</v>
      </c>
      <c r="BX14" s="166">
        <f>[1]ISRP50!CO14</f>
        <v>0</v>
      </c>
      <c r="BY14" s="166">
        <f>[1]ISRP50!CP14</f>
        <v>0</v>
      </c>
      <c r="BZ14" s="166">
        <v>0</v>
      </c>
      <c r="CA14" s="166">
        <f>[1]ISRP50!CQ14</f>
        <v>0</v>
      </c>
      <c r="CB14" s="166">
        <v>0</v>
      </c>
      <c r="CC14" s="166">
        <f>[1]ISRP50!CR14</f>
        <v>0</v>
      </c>
      <c r="CD14" s="156">
        <f t="shared" si="43"/>
        <v>0</v>
      </c>
      <c r="CE14" s="166">
        <f>[1]ISRP50!CS14</f>
        <v>0</v>
      </c>
      <c r="CF14" s="166">
        <f>[1]ISRP50!CU14</f>
        <v>0</v>
      </c>
      <c r="CG14" s="166">
        <f>[1]ISRP50!CT14</f>
        <v>0</v>
      </c>
      <c r="CH14" s="156">
        <f t="shared" si="44"/>
        <v>0</v>
      </c>
      <c r="CI14" s="166">
        <f>[1]ISRP50!CL14</f>
        <v>0</v>
      </c>
      <c r="CJ14" s="166">
        <f>[1]ISRP50!CW14</f>
        <v>0</v>
      </c>
      <c r="CK14" s="166">
        <f>[1]ISRP50!CN14</f>
        <v>0</v>
      </c>
      <c r="CL14" s="166">
        <f>[1]ISRP50!CM14</f>
        <v>0</v>
      </c>
      <c r="CM14" s="155">
        <f t="shared" si="23"/>
        <v>0</v>
      </c>
      <c r="CN14" s="166">
        <f>[1]ISRP50!CV14</f>
        <v>0</v>
      </c>
      <c r="CO14" s="157">
        <f t="shared" si="24"/>
        <v>0</v>
      </c>
      <c r="CP14" s="166">
        <f>[1]ISRP50!CZ14</f>
        <v>0</v>
      </c>
      <c r="CQ14" s="166">
        <f>[1]ISRP50!DA14</f>
        <v>0</v>
      </c>
      <c r="CR14" s="166">
        <f>[1]ISRP50!DC14</f>
        <v>0</v>
      </c>
      <c r="CS14" s="156">
        <f t="shared" si="45"/>
        <v>0</v>
      </c>
      <c r="CT14" s="166">
        <f>[1]ISRP50!DD14</f>
        <v>0</v>
      </c>
      <c r="CU14" s="166">
        <f>[1]ISRP50!DE14</f>
        <v>0</v>
      </c>
      <c r="CV14" s="166">
        <f>[1]ISRP50!DF14</f>
        <v>0</v>
      </c>
      <c r="CW14" s="155">
        <v>0</v>
      </c>
      <c r="CX14" s="156">
        <f t="shared" si="46"/>
        <v>0</v>
      </c>
      <c r="CY14" s="166">
        <f>[1]ISRP50!DH14</f>
        <v>0</v>
      </c>
      <c r="CZ14" s="157">
        <f t="shared" si="47"/>
        <v>0</v>
      </c>
      <c r="DA14" s="166">
        <f>[1]ISRP50!DK14</f>
        <v>0</v>
      </c>
      <c r="DB14" s="166">
        <f>[1]ISRP50!DL14</f>
        <v>0</v>
      </c>
      <c r="DC14" s="166">
        <f>[1]ISRP50!DM14</f>
        <v>0</v>
      </c>
      <c r="DD14" s="166">
        <f>[1]ISRP50!DJ14</f>
        <v>0</v>
      </c>
      <c r="DE14" s="156">
        <f t="shared" si="48"/>
        <v>0</v>
      </c>
      <c r="DF14" s="166">
        <f>[1]ISRP50!DR14</f>
        <v>0</v>
      </c>
      <c r="DG14" s="166">
        <f>[1]ISRP50!DS14</f>
        <v>0</v>
      </c>
      <c r="DH14" s="166">
        <v>0</v>
      </c>
      <c r="DI14" s="166">
        <f>[1]ISRP50!DN14</f>
        <v>0</v>
      </c>
      <c r="DJ14" s="166">
        <v>0</v>
      </c>
      <c r="DK14" s="166">
        <f>[1]ISRP50!DO14</f>
        <v>0</v>
      </c>
      <c r="DL14" s="166">
        <f>[1]ISRP50!DP14</f>
        <v>0</v>
      </c>
      <c r="DM14" s="166">
        <v>0</v>
      </c>
      <c r="DN14" s="166">
        <f>[1]ISRP50!DQ14</f>
        <v>0</v>
      </c>
      <c r="DO14" s="166">
        <v>0</v>
      </c>
      <c r="DP14" s="156">
        <f t="shared" si="25"/>
        <v>0</v>
      </c>
      <c r="DQ14" s="157">
        <f t="shared" si="26"/>
        <v>0</v>
      </c>
      <c r="DR14" s="166">
        <f>[1]ISRP50!ED14</f>
        <v>1</v>
      </c>
      <c r="DS14" s="166">
        <f>[1]ISRP50!DU14</f>
        <v>2</v>
      </c>
      <c r="DT14" s="166">
        <f>[1]ISRP50!DV14</f>
        <v>0</v>
      </c>
      <c r="DU14" s="156">
        <f t="shared" si="27"/>
        <v>2</v>
      </c>
      <c r="DV14" s="166">
        <f>[1]ISRP50!DW14</f>
        <v>0</v>
      </c>
      <c r="DW14" s="166">
        <f>[1]ISRP50!AN14+[1]ISRP50!DZ14</f>
        <v>1</v>
      </c>
      <c r="DX14" s="166">
        <f>[1]ISRP50!DX14</f>
        <v>5</v>
      </c>
      <c r="DY14" s="166">
        <f>[1]ISRP50!EA14</f>
        <v>0</v>
      </c>
      <c r="DZ14" s="166">
        <f>[1]ISRP50!EB14</f>
        <v>0</v>
      </c>
      <c r="EA14" s="166">
        <f>[1]ISRP50!EC14</f>
        <v>0</v>
      </c>
      <c r="EB14" s="156">
        <f t="shared" si="28"/>
        <v>0</v>
      </c>
      <c r="EC14" s="157">
        <f t="shared" si="29"/>
        <v>9</v>
      </c>
      <c r="ED14" s="166">
        <f>[1]ISRP50!EJ14</f>
        <v>0</v>
      </c>
      <c r="EE14" s="156">
        <f t="shared" si="49"/>
        <v>0</v>
      </c>
      <c r="EF14" s="166">
        <f>[1]ISRP50!EN14</f>
        <v>0</v>
      </c>
      <c r="EG14" s="166">
        <f>[1]ISRP50!EO14</f>
        <v>1</v>
      </c>
      <c r="EH14" s="166">
        <f>[1]ISRP50!EP14</f>
        <v>0</v>
      </c>
      <c r="EI14" s="166">
        <f>[1]ISRP50!FB14</f>
        <v>0</v>
      </c>
      <c r="EJ14" s="166">
        <f>[1]ISRP50!ER14</f>
        <v>0</v>
      </c>
      <c r="EK14" s="166">
        <f>[1]ISRP50!ET14</f>
        <v>0</v>
      </c>
      <c r="EL14" s="156">
        <f t="shared" si="50"/>
        <v>0</v>
      </c>
      <c r="EM14" s="166">
        <f>[1]ISRP50!EW14</f>
        <v>0</v>
      </c>
      <c r="EN14" s="166">
        <f>[1]ISRP50!BU14+[1]ISRP50!EL14</f>
        <v>1</v>
      </c>
      <c r="EO14" s="166">
        <f>[1]ISRP50!BV14</f>
        <v>0</v>
      </c>
      <c r="EP14" s="166">
        <f>[1]ISRP50!BW14</f>
        <v>0</v>
      </c>
      <c r="EQ14" s="166">
        <f>[1]ISRP50!BR14</f>
        <v>0</v>
      </c>
      <c r="ER14" s="166">
        <f>[1]ISRP50!BS14</f>
        <v>0</v>
      </c>
      <c r="ES14" s="166">
        <f>[1]ISRP50!BX14</f>
        <v>0</v>
      </c>
      <c r="ET14" s="166">
        <f>[1]ISRP50!BL14+[1]ISRP50!EM14</f>
        <v>1</v>
      </c>
      <c r="EU14" s="166">
        <f>[1]ISRP50!BQ14</f>
        <v>0</v>
      </c>
      <c r="EV14" s="166">
        <f>[1]ISRP50!BR14</f>
        <v>0</v>
      </c>
      <c r="EW14" s="166">
        <f>[1]ISRP50!BX14</f>
        <v>0</v>
      </c>
      <c r="EX14" s="166">
        <f>[1]ISRP50!BS14</f>
        <v>0</v>
      </c>
      <c r="EY14" s="166">
        <f>[1]ISRP50!EU14</f>
        <v>0</v>
      </c>
      <c r="EZ14" s="166">
        <f>[1]ISRP50!EV14</f>
        <v>0</v>
      </c>
      <c r="FA14" s="156">
        <f t="shared" si="30"/>
        <v>1</v>
      </c>
      <c r="FB14" s="156">
        <f t="shared" si="51"/>
        <v>3</v>
      </c>
      <c r="FC14" s="166">
        <f>[1]ISRP50!FF14</f>
        <v>0</v>
      </c>
      <c r="FD14" s="156">
        <f t="shared" si="52"/>
        <v>0</v>
      </c>
      <c r="FE14" s="166">
        <f>[1]ISRP50!FM14</f>
        <v>0</v>
      </c>
      <c r="FF14" s="166">
        <f>[1]ISRP50!FO14</f>
        <v>0</v>
      </c>
      <c r="FG14" s="166">
        <f>[1]ISRP50!FR14</f>
        <v>0</v>
      </c>
      <c r="FH14" s="166">
        <f>[1]ISRP50!FN14</f>
        <v>0</v>
      </c>
      <c r="FI14" s="166">
        <f>[1]ISRP50!FP14</f>
        <v>0</v>
      </c>
      <c r="FJ14" s="166">
        <f>[1]ISRP50!FQ14</f>
        <v>0</v>
      </c>
      <c r="FK14" s="156">
        <f t="shared" si="31"/>
        <v>0</v>
      </c>
      <c r="FL14" s="166">
        <f>[1]ISRP50!FP14</f>
        <v>0</v>
      </c>
      <c r="FM14" s="166">
        <f>[1]ISRP50!AU14+[1]ISRP50!FL14</f>
        <v>1</v>
      </c>
      <c r="FN14" s="166">
        <f>[1]ISRP50!FH14</f>
        <v>1</v>
      </c>
      <c r="FO14" s="166">
        <f>[1]ISRP50!AZ14</f>
        <v>0</v>
      </c>
      <c r="FP14" s="166">
        <f>[1]ISRP50!AR14+[1]ISRP50!FI14</f>
        <v>0</v>
      </c>
      <c r="FQ14" s="166">
        <f>[1]ISRP50!AW14</f>
        <v>0</v>
      </c>
      <c r="FR14" s="166">
        <f>[1]ISRP50!AS14+[1]ISRP50!FJ14</f>
        <v>0</v>
      </c>
      <c r="FS14" s="166">
        <v>0</v>
      </c>
      <c r="FT14" s="166">
        <v>0</v>
      </c>
      <c r="FU14" s="166">
        <f>[1]ISRP50!AY14</f>
        <v>0</v>
      </c>
      <c r="FV14" s="166">
        <f>[1]ISRP50!AX14</f>
        <v>0</v>
      </c>
      <c r="FW14" s="166">
        <v>0</v>
      </c>
      <c r="FX14" s="166">
        <f>[1]ISRP50!AT14+[1]ISRP50!FK14</f>
        <v>0</v>
      </c>
      <c r="FY14" s="166">
        <v>0</v>
      </c>
      <c r="FZ14" s="156">
        <f t="shared" si="32"/>
        <v>2</v>
      </c>
      <c r="GA14" s="157">
        <f t="shared" si="33"/>
        <v>2</v>
      </c>
      <c r="GB14" s="166">
        <f>[1]ISRP50!CC14+[1]ISRP50!GH14</f>
        <v>55</v>
      </c>
      <c r="GC14" s="166">
        <f>[1]ISRP50!CE14+[1]ISRP50!GD14</f>
        <v>42</v>
      </c>
      <c r="GD14" s="166">
        <f>[1]ISRP50!EF14</f>
        <v>0</v>
      </c>
      <c r="GE14" s="166">
        <f>[1]ISRP50!CD14+[1]ISRP50!GE14</f>
        <v>33</v>
      </c>
      <c r="GF14" s="166">
        <f>[1]ISRP50!BZ14+[1]ISRP50!GF14</f>
        <v>23</v>
      </c>
      <c r="GG14" s="166">
        <f>[1]ISRP50!CA14+[1]ISRP50!GG14</f>
        <v>26</v>
      </c>
      <c r="GH14" s="166">
        <f>[1]ISRP50!BY14</f>
        <v>0</v>
      </c>
      <c r="GI14" s="166">
        <f>[1]ISRP50!CB14</f>
        <v>0</v>
      </c>
      <c r="GJ14" s="156">
        <f t="shared" si="53"/>
        <v>82</v>
      </c>
      <c r="GK14" s="166">
        <f>[1]ISRP50!GJ14</f>
        <v>2</v>
      </c>
      <c r="GL14" s="166">
        <f>[1]ISRP50!EE14+[1]ISRP50!GI14</f>
        <v>95</v>
      </c>
      <c r="GM14" s="166">
        <f>[1]ISRP50!EG14+[1]ISRP50!GK14</f>
        <v>12</v>
      </c>
      <c r="GN14" s="166">
        <f>[1]ISRP50!GL14</f>
        <v>0</v>
      </c>
      <c r="GO14" s="156">
        <f t="shared" si="34"/>
        <v>109</v>
      </c>
      <c r="GP14" s="156">
        <f t="shared" si="54"/>
        <v>109</v>
      </c>
      <c r="GQ14" s="157">
        <f t="shared" si="55"/>
        <v>288</v>
      </c>
      <c r="GR14" s="166">
        <f>[1]ISRP50!FT14</f>
        <v>0</v>
      </c>
      <c r="GS14" s="166">
        <f>[1]ISRP50!FU14</f>
        <v>0</v>
      </c>
      <c r="GT14" s="166">
        <f>[1]ISRP50!GB14</f>
        <v>0</v>
      </c>
      <c r="GU14" s="166">
        <f>[1]ISRP50!FV14</f>
        <v>0</v>
      </c>
      <c r="GV14" s="166">
        <f>[1]ISRP50!FW14</f>
        <v>0</v>
      </c>
      <c r="GW14" s="158">
        <f t="shared" si="56"/>
        <v>0</v>
      </c>
      <c r="GX14" s="166">
        <f>[1]ISRP50!FX14</f>
        <v>0</v>
      </c>
      <c r="GY14" s="166">
        <f>[1]ISRP50!FZ14</f>
        <v>0</v>
      </c>
      <c r="GZ14" s="166">
        <f>[1]ISRP50!GA14</f>
        <v>0</v>
      </c>
      <c r="HA14" s="166">
        <f>[1]ISRP50!FY14</f>
        <v>0</v>
      </c>
      <c r="HB14" s="157">
        <f t="shared" si="35"/>
        <v>0</v>
      </c>
      <c r="HE14" s="160">
        <f t="shared" si="10"/>
        <v>309</v>
      </c>
      <c r="HF14" s="160">
        <f t="shared" si="11"/>
        <v>1</v>
      </c>
      <c r="HG14" s="160">
        <f t="shared" si="12"/>
        <v>2</v>
      </c>
      <c r="HH14" s="160">
        <f t="shared" si="13"/>
        <v>312</v>
      </c>
      <c r="HI14" s="161"/>
      <c r="HJ14" s="202" t="s">
        <v>298</v>
      </c>
      <c r="HK14" s="203"/>
      <c r="HL14" s="204">
        <f>HL31+HL46+HL61</f>
        <v>16</v>
      </c>
      <c r="HM14" s="204">
        <f t="shared" si="57"/>
        <v>9</v>
      </c>
      <c r="HN14" s="204">
        <f t="shared" si="57"/>
        <v>5</v>
      </c>
      <c r="HO14" s="204">
        <f t="shared" si="57"/>
        <v>16</v>
      </c>
      <c r="HP14" s="204">
        <f t="shared" si="57"/>
        <v>5</v>
      </c>
      <c r="HQ14" s="204">
        <f t="shared" si="57"/>
        <v>8</v>
      </c>
      <c r="HR14" s="204"/>
      <c r="HS14" s="204">
        <f t="shared" si="58"/>
        <v>37</v>
      </c>
      <c r="HT14" s="204">
        <f t="shared" si="58"/>
        <v>0</v>
      </c>
      <c r="HU14" s="204">
        <f t="shared" si="58"/>
        <v>4</v>
      </c>
      <c r="HV14" s="204">
        <f t="shared" si="58"/>
        <v>16</v>
      </c>
      <c r="HW14" s="204">
        <f t="shared" si="58"/>
        <v>1</v>
      </c>
      <c r="HX14" s="204">
        <f t="shared" si="58"/>
        <v>4</v>
      </c>
      <c r="HY14" s="204">
        <f t="shared" si="58"/>
        <v>231</v>
      </c>
      <c r="HZ14" s="205">
        <f t="shared" si="58"/>
        <v>9</v>
      </c>
      <c r="IA14" s="161">
        <f t="shared" si="59"/>
        <v>361</v>
      </c>
      <c r="IB14" s="113"/>
      <c r="IC14" s="161"/>
      <c r="ID14" s="161"/>
      <c r="IE14" s="161"/>
      <c r="IF14" s="161"/>
      <c r="IG14" s="161"/>
      <c r="IH14" s="161"/>
      <c r="II14" s="161"/>
      <c r="IJ14" s="161"/>
      <c r="IK14" s="161"/>
      <c r="IL14" s="161"/>
      <c r="IM14" s="161"/>
      <c r="IN14" s="161"/>
      <c r="IO14" s="161"/>
    </row>
    <row r="15" spans="1:266" s="159" customFormat="1" ht="21" customHeight="1">
      <c r="A15" s="190">
        <v>10</v>
      </c>
      <c r="B15" s="191" t="s">
        <v>299</v>
      </c>
      <c r="C15" s="166">
        <f t="shared" si="9"/>
        <v>175</v>
      </c>
      <c r="D15" s="166">
        <f>[1]ISRP50!D15</f>
        <v>1</v>
      </c>
      <c r="E15" s="155">
        <f>[1]ISRP50!E15</f>
        <v>2</v>
      </c>
      <c r="F15" s="166">
        <f>[1]ISRP50!F15</f>
        <v>2</v>
      </c>
      <c r="G15" s="166">
        <f>[1]ISRP50!G15</f>
        <v>3</v>
      </c>
      <c r="H15" s="166">
        <f>[1]ISRP50!H15</f>
        <v>0</v>
      </c>
      <c r="I15" s="166">
        <f>[1]ISRP50!I15</f>
        <v>1</v>
      </c>
      <c r="J15" s="166">
        <f>[1]ISRP50!J15</f>
        <v>0</v>
      </c>
      <c r="K15" s="166">
        <f>[1]ISRP50!K15</f>
        <v>0</v>
      </c>
      <c r="L15" s="156">
        <f t="shared" si="14"/>
        <v>0</v>
      </c>
      <c r="M15" s="157">
        <f t="shared" si="15"/>
        <v>9</v>
      </c>
      <c r="N15" s="166">
        <f>[1]ISRP50!M15</f>
        <v>1</v>
      </c>
      <c r="O15" s="166">
        <f>[1]ISRP50!V15</f>
        <v>0</v>
      </c>
      <c r="P15" s="156">
        <f t="shared" si="36"/>
        <v>1</v>
      </c>
      <c r="Q15" s="166">
        <f>[1]ISRP50!N15</f>
        <v>0</v>
      </c>
      <c r="R15" s="166">
        <f>[1]ISRP50!O15</f>
        <v>1</v>
      </c>
      <c r="S15" s="166">
        <f>[1]ISRP50!P15</f>
        <v>0</v>
      </c>
      <c r="T15" s="156">
        <f t="shared" si="16"/>
        <v>1</v>
      </c>
      <c r="U15" s="166">
        <f>[1]ISRP50!Q15</f>
        <v>1</v>
      </c>
      <c r="V15" s="166">
        <f>[1]ISRP50!W15</f>
        <v>0</v>
      </c>
      <c r="W15" s="166">
        <f>[1]ISRP50!S15</f>
        <v>0</v>
      </c>
      <c r="X15" s="156">
        <f t="shared" si="17"/>
        <v>0</v>
      </c>
      <c r="Y15" s="166">
        <f>[1]ISRP50!X15</f>
        <v>0</v>
      </c>
      <c r="Z15" s="166">
        <f>[1]ISRP50!U15</f>
        <v>0</v>
      </c>
      <c r="AA15" s="156">
        <f t="shared" si="18"/>
        <v>0</v>
      </c>
      <c r="AB15" s="166">
        <f>[1]ISRP50!Y15</f>
        <v>0</v>
      </c>
      <c r="AC15" s="166">
        <f>[1]ISRP50!R15</f>
        <v>0</v>
      </c>
      <c r="AD15" s="166">
        <f>[1]ISRP50!T15</f>
        <v>0</v>
      </c>
      <c r="AE15" s="156">
        <f t="shared" si="19"/>
        <v>0</v>
      </c>
      <c r="AF15" s="166">
        <f>[1]ISRP50!Z15</f>
        <v>0</v>
      </c>
      <c r="AG15" s="166">
        <f>[1]ISRP50!AA15</f>
        <v>0</v>
      </c>
      <c r="AH15" s="166">
        <f>[1]ISRP50!BO15</f>
        <v>0</v>
      </c>
      <c r="AI15" s="166">
        <f>[1]ISRP50!AB15+[1]ISRP50!CF15</f>
        <v>0</v>
      </c>
      <c r="AJ15" s="166">
        <f>[1]ISRP50!BT15</f>
        <v>0</v>
      </c>
      <c r="AK15" s="156">
        <f t="shared" si="37"/>
        <v>0</v>
      </c>
      <c r="AL15" s="166">
        <f>[1]ISRP50!AC15+[1]ISRP50!CG15</f>
        <v>0</v>
      </c>
      <c r="AM15" s="166">
        <f>[1]ISRP50!CG15</f>
        <v>0</v>
      </c>
      <c r="AN15" s="156">
        <f t="shared" si="20"/>
        <v>0</v>
      </c>
      <c r="AO15" s="156">
        <f t="shared" si="21"/>
        <v>0</v>
      </c>
      <c r="AP15" s="157">
        <f t="shared" si="38"/>
        <v>3</v>
      </c>
      <c r="AQ15" s="166">
        <f>[1]ISRP50!AE15</f>
        <v>0</v>
      </c>
      <c r="AR15" s="166">
        <f>[1]ISRP50!AF15</f>
        <v>0</v>
      </c>
      <c r="AS15" s="155">
        <v>0</v>
      </c>
      <c r="AT15" s="156">
        <f t="shared" si="39"/>
        <v>0</v>
      </c>
      <c r="AU15" s="166">
        <f>[1]ISRP50!AP15+[1]ISRP50!DY15</f>
        <v>2</v>
      </c>
      <c r="AV15" s="166">
        <f>[1]ISRP50!AI15+[1]ISRP50!AO15</f>
        <v>2</v>
      </c>
      <c r="AW15" s="166">
        <f>[1]ISRP50!AK15</f>
        <v>1</v>
      </c>
      <c r="AX15" s="155">
        <v>0</v>
      </c>
      <c r="AY15" s="166">
        <f>[1]ISRP50!AH15</f>
        <v>1</v>
      </c>
      <c r="AZ15" s="166">
        <f>[1]ISRP50!AG15</f>
        <v>0</v>
      </c>
      <c r="BA15" s="155">
        <v>0</v>
      </c>
      <c r="BB15" s="166">
        <v>0</v>
      </c>
      <c r="BC15" s="166">
        <f>[1]ISRP50!AJ15</f>
        <v>0</v>
      </c>
      <c r="BD15" s="166">
        <f>[1]ISRP50!AL15</f>
        <v>0</v>
      </c>
      <c r="BE15" s="155">
        <f>[1]ISRP50!AM15</f>
        <v>1</v>
      </c>
      <c r="BF15" s="156">
        <f t="shared" si="22"/>
        <v>5</v>
      </c>
      <c r="BG15" s="156">
        <f t="shared" si="40"/>
        <v>7</v>
      </c>
      <c r="BH15" s="166">
        <f>[1]ISRP50!BD15</f>
        <v>0</v>
      </c>
      <c r="BI15" s="166">
        <f>[1]ISRP50!BC15</f>
        <v>0</v>
      </c>
      <c r="BJ15" s="166">
        <f>[1]ISRP50!BE15</f>
        <v>2</v>
      </c>
      <c r="BK15" s="166">
        <f>[1]ISRP50!BF15</f>
        <v>2</v>
      </c>
      <c r="BL15" s="166">
        <f>[1]ISRP50!BG15</f>
        <v>0</v>
      </c>
      <c r="BM15" s="166">
        <f>[1]ISRP50!BH15</f>
        <v>2</v>
      </c>
      <c r="BN15" s="166">
        <f>[1]ISRP50!BI15</f>
        <v>0</v>
      </c>
      <c r="BO15" s="155">
        <v>0</v>
      </c>
      <c r="BP15" s="166">
        <f>[1]ISRP50!BJ15</f>
        <v>1</v>
      </c>
      <c r="BQ15" s="166">
        <f>[1]ISRP50!BK15</f>
        <v>0</v>
      </c>
      <c r="BR15" s="156">
        <f t="shared" si="41"/>
        <v>1</v>
      </c>
      <c r="BS15" s="156">
        <f t="shared" si="42"/>
        <v>7</v>
      </c>
      <c r="BT15" s="166">
        <f>[1]ISRP50!CI15</f>
        <v>0</v>
      </c>
      <c r="BU15" s="166">
        <f>[1]ISRP50!CX15</f>
        <v>0</v>
      </c>
      <c r="BV15" s="166">
        <f>[1]ISRP50!CK15</f>
        <v>0</v>
      </c>
      <c r="BW15" s="166">
        <f>[1]ISRP50!CJ15</f>
        <v>0</v>
      </c>
      <c r="BX15" s="166">
        <f>[1]ISRP50!CO15</f>
        <v>3</v>
      </c>
      <c r="BY15" s="166">
        <f>[1]ISRP50!CP15</f>
        <v>1</v>
      </c>
      <c r="BZ15" s="166">
        <v>0</v>
      </c>
      <c r="CA15" s="166">
        <f>[1]ISRP50!CQ15</f>
        <v>0</v>
      </c>
      <c r="CB15" s="166">
        <v>0</v>
      </c>
      <c r="CC15" s="166">
        <f>[1]ISRP50!CR15</f>
        <v>0</v>
      </c>
      <c r="CD15" s="156">
        <f t="shared" si="43"/>
        <v>1</v>
      </c>
      <c r="CE15" s="166">
        <f>[1]ISRP50!CS15</f>
        <v>0</v>
      </c>
      <c r="CF15" s="166">
        <f>[1]ISRP50!CU15</f>
        <v>0</v>
      </c>
      <c r="CG15" s="166">
        <f>[1]ISRP50!CT15</f>
        <v>0</v>
      </c>
      <c r="CH15" s="156">
        <f t="shared" si="44"/>
        <v>0</v>
      </c>
      <c r="CI15" s="166">
        <f>[1]ISRP50!CL15</f>
        <v>0</v>
      </c>
      <c r="CJ15" s="166">
        <f>[1]ISRP50!CW15</f>
        <v>0</v>
      </c>
      <c r="CK15" s="166">
        <f>[1]ISRP50!CN15</f>
        <v>0</v>
      </c>
      <c r="CL15" s="166">
        <f>[1]ISRP50!CM15</f>
        <v>0</v>
      </c>
      <c r="CM15" s="155">
        <f t="shared" si="23"/>
        <v>0</v>
      </c>
      <c r="CN15" s="166">
        <f>[1]ISRP50!CV15</f>
        <v>0</v>
      </c>
      <c r="CO15" s="157">
        <f t="shared" si="24"/>
        <v>4</v>
      </c>
      <c r="CP15" s="166">
        <f>[1]ISRP50!CZ15</f>
        <v>1</v>
      </c>
      <c r="CQ15" s="166">
        <f>[1]ISRP50!DA15</f>
        <v>0</v>
      </c>
      <c r="CR15" s="166">
        <f>[1]ISRP50!DC15</f>
        <v>0</v>
      </c>
      <c r="CS15" s="156">
        <f t="shared" si="45"/>
        <v>0</v>
      </c>
      <c r="CT15" s="166">
        <f>[1]ISRP50!DD15</f>
        <v>0</v>
      </c>
      <c r="CU15" s="166">
        <f>[1]ISRP50!DE15</f>
        <v>1</v>
      </c>
      <c r="CV15" s="166">
        <f>[1]ISRP50!DF15</f>
        <v>0</v>
      </c>
      <c r="CW15" s="155">
        <v>0</v>
      </c>
      <c r="CX15" s="156">
        <f t="shared" si="46"/>
        <v>1</v>
      </c>
      <c r="CY15" s="166">
        <f>[1]ISRP50!DH15</f>
        <v>1</v>
      </c>
      <c r="CZ15" s="157">
        <f t="shared" si="47"/>
        <v>3</v>
      </c>
      <c r="DA15" s="166">
        <f>[1]ISRP50!DK15</f>
        <v>0</v>
      </c>
      <c r="DB15" s="166">
        <f>[1]ISRP50!DL15</f>
        <v>0</v>
      </c>
      <c r="DC15" s="166">
        <f>[1]ISRP50!DM15</f>
        <v>0</v>
      </c>
      <c r="DD15" s="166">
        <f>[1]ISRP50!DJ15</f>
        <v>0</v>
      </c>
      <c r="DE15" s="156">
        <f t="shared" si="48"/>
        <v>0</v>
      </c>
      <c r="DF15" s="166">
        <f>[1]ISRP50!DR15</f>
        <v>0</v>
      </c>
      <c r="DG15" s="166">
        <f>[1]ISRP50!DS15</f>
        <v>0</v>
      </c>
      <c r="DH15" s="166">
        <v>0</v>
      </c>
      <c r="DI15" s="166">
        <f>[1]ISRP50!DN15</f>
        <v>0</v>
      </c>
      <c r="DJ15" s="166">
        <v>0</v>
      </c>
      <c r="DK15" s="166">
        <f>[1]ISRP50!DO15</f>
        <v>0</v>
      </c>
      <c r="DL15" s="166">
        <f>[1]ISRP50!DP15</f>
        <v>0</v>
      </c>
      <c r="DM15" s="166">
        <v>0</v>
      </c>
      <c r="DN15" s="166">
        <f>[1]ISRP50!DQ15</f>
        <v>0</v>
      </c>
      <c r="DO15" s="166">
        <v>0</v>
      </c>
      <c r="DP15" s="156">
        <f t="shared" si="25"/>
        <v>0</v>
      </c>
      <c r="DQ15" s="157">
        <f t="shared" si="26"/>
        <v>0</v>
      </c>
      <c r="DR15" s="166">
        <f>[1]ISRP50!ED15</f>
        <v>0</v>
      </c>
      <c r="DS15" s="166">
        <f>[1]ISRP50!DU15</f>
        <v>0</v>
      </c>
      <c r="DT15" s="166">
        <f>[1]ISRP50!DV15</f>
        <v>0</v>
      </c>
      <c r="DU15" s="156">
        <f t="shared" si="27"/>
        <v>0</v>
      </c>
      <c r="DV15" s="166">
        <f>[1]ISRP50!DW15</f>
        <v>1</v>
      </c>
      <c r="DW15" s="166">
        <f>[1]ISRP50!AN15+[1]ISRP50!DZ15</f>
        <v>0</v>
      </c>
      <c r="DX15" s="166">
        <f>[1]ISRP50!DX15</f>
        <v>0</v>
      </c>
      <c r="DY15" s="166">
        <f>[1]ISRP50!EA15</f>
        <v>0</v>
      </c>
      <c r="DZ15" s="166">
        <f>[1]ISRP50!EB15</f>
        <v>0</v>
      </c>
      <c r="EA15" s="166">
        <f>[1]ISRP50!EC15</f>
        <v>0</v>
      </c>
      <c r="EB15" s="156">
        <f t="shared" si="28"/>
        <v>0</v>
      </c>
      <c r="EC15" s="157">
        <f t="shared" si="29"/>
        <v>1</v>
      </c>
      <c r="ED15" s="166">
        <f>[1]ISRP50!EJ15</f>
        <v>1</v>
      </c>
      <c r="EE15" s="156">
        <f t="shared" si="49"/>
        <v>1</v>
      </c>
      <c r="EF15" s="166">
        <f>[1]ISRP50!EN15</f>
        <v>1</v>
      </c>
      <c r="EG15" s="166">
        <f>[1]ISRP50!EO15</f>
        <v>26</v>
      </c>
      <c r="EH15" s="166">
        <f>[1]ISRP50!EP15</f>
        <v>1</v>
      </c>
      <c r="EI15" s="166">
        <f>[1]ISRP50!FB15</f>
        <v>0</v>
      </c>
      <c r="EJ15" s="166">
        <f>[1]ISRP50!ER15</f>
        <v>0</v>
      </c>
      <c r="EK15" s="166">
        <f>[1]ISRP50!ET15</f>
        <v>0</v>
      </c>
      <c r="EL15" s="156">
        <f t="shared" si="50"/>
        <v>1</v>
      </c>
      <c r="EM15" s="166">
        <f>[1]ISRP50!EW15</f>
        <v>1</v>
      </c>
      <c r="EN15" s="166">
        <f>[1]ISRP50!BU15+[1]ISRP50!EL15</f>
        <v>33</v>
      </c>
      <c r="EO15" s="166">
        <f>[1]ISRP50!BV15</f>
        <v>0</v>
      </c>
      <c r="EP15" s="166">
        <f>[1]ISRP50!BW15</f>
        <v>0</v>
      </c>
      <c r="EQ15" s="166">
        <f>[1]ISRP50!BR15</f>
        <v>0</v>
      </c>
      <c r="ER15" s="166">
        <f>[1]ISRP50!BS15</f>
        <v>0</v>
      </c>
      <c r="ES15" s="166">
        <f>[1]ISRP50!BX15</f>
        <v>0</v>
      </c>
      <c r="ET15" s="166">
        <f>[1]ISRP50!BL15+[1]ISRP50!EM15</f>
        <v>45</v>
      </c>
      <c r="EU15" s="166">
        <f>[1]ISRP50!BQ15</f>
        <v>0</v>
      </c>
      <c r="EV15" s="166">
        <f>[1]ISRP50!BR15</f>
        <v>0</v>
      </c>
      <c r="EW15" s="166">
        <f>[1]ISRP50!BX15</f>
        <v>0</v>
      </c>
      <c r="EX15" s="166">
        <f>[1]ISRP50!BS15</f>
        <v>0</v>
      </c>
      <c r="EY15" s="166">
        <f>[1]ISRP50!EU15</f>
        <v>2</v>
      </c>
      <c r="EZ15" s="166">
        <f>[1]ISRP50!EV15</f>
        <v>2</v>
      </c>
      <c r="FA15" s="156">
        <f t="shared" si="30"/>
        <v>49</v>
      </c>
      <c r="FB15" s="156">
        <f t="shared" si="51"/>
        <v>111</v>
      </c>
      <c r="FC15" s="166">
        <f>[1]ISRP50!FF15</f>
        <v>0</v>
      </c>
      <c r="FD15" s="156">
        <f t="shared" si="52"/>
        <v>0</v>
      </c>
      <c r="FE15" s="166">
        <f>[1]ISRP50!FM15</f>
        <v>0</v>
      </c>
      <c r="FF15" s="166">
        <f>[1]ISRP50!FO15</f>
        <v>0</v>
      </c>
      <c r="FG15" s="166">
        <f>[1]ISRP50!FR15</f>
        <v>3</v>
      </c>
      <c r="FH15" s="166">
        <f>[1]ISRP50!FN15</f>
        <v>0</v>
      </c>
      <c r="FI15" s="166">
        <f>[1]ISRP50!FP15</f>
        <v>0</v>
      </c>
      <c r="FJ15" s="166">
        <f>[1]ISRP50!FQ15</f>
        <v>0</v>
      </c>
      <c r="FK15" s="156">
        <f t="shared" si="31"/>
        <v>3</v>
      </c>
      <c r="FL15" s="166">
        <f>[1]ISRP50!FP15</f>
        <v>0</v>
      </c>
      <c r="FM15" s="166">
        <f>[1]ISRP50!AU15+[1]ISRP50!FL15</f>
        <v>9</v>
      </c>
      <c r="FN15" s="166">
        <f>[1]ISRP50!FH15</f>
        <v>5</v>
      </c>
      <c r="FO15" s="166">
        <f>[1]ISRP50!AZ15</f>
        <v>1</v>
      </c>
      <c r="FP15" s="166">
        <f>[1]ISRP50!AR15+[1]ISRP50!FI15</f>
        <v>2</v>
      </c>
      <c r="FQ15" s="166">
        <f>[1]ISRP50!AW15</f>
        <v>0</v>
      </c>
      <c r="FR15" s="166">
        <f>[1]ISRP50!AS15+[1]ISRP50!FJ15</f>
        <v>3</v>
      </c>
      <c r="FS15" s="166">
        <v>0</v>
      </c>
      <c r="FT15" s="166">
        <v>0</v>
      </c>
      <c r="FU15" s="166">
        <f>[1]ISRP50!AY15</f>
        <v>0</v>
      </c>
      <c r="FV15" s="166">
        <f>[1]ISRP50!AX15</f>
        <v>1</v>
      </c>
      <c r="FW15" s="166">
        <v>0</v>
      </c>
      <c r="FX15" s="166">
        <f>[1]ISRP50!AT15+[1]ISRP50!FK15</f>
        <v>4</v>
      </c>
      <c r="FY15" s="166">
        <v>0</v>
      </c>
      <c r="FZ15" s="156">
        <f t="shared" si="32"/>
        <v>25</v>
      </c>
      <c r="GA15" s="157">
        <f t="shared" si="33"/>
        <v>28</v>
      </c>
      <c r="GB15" s="166">
        <f>[1]ISRP50!CC15+[1]ISRP50!GH15</f>
        <v>0</v>
      </c>
      <c r="GC15" s="166">
        <f>[1]ISRP50!CE15+[1]ISRP50!GD15</f>
        <v>0</v>
      </c>
      <c r="GD15" s="166">
        <f>[1]ISRP50!EF15</f>
        <v>0</v>
      </c>
      <c r="GE15" s="166">
        <f>[1]ISRP50!CD15+[1]ISRP50!GE15</f>
        <v>0</v>
      </c>
      <c r="GF15" s="166">
        <f>[1]ISRP50!BZ15+[1]ISRP50!GF15</f>
        <v>0</v>
      </c>
      <c r="GG15" s="166">
        <f>[1]ISRP50!CA15+[1]ISRP50!GG15</f>
        <v>0</v>
      </c>
      <c r="GH15" s="166">
        <f>[1]ISRP50!BY15</f>
        <v>0</v>
      </c>
      <c r="GI15" s="166">
        <f>[1]ISRP50!CB15</f>
        <v>0</v>
      </c>
      <c r="GJ15" s="156">
        <f t="shared" si="53"/>
        <v>0</v>
      </c>
      <c r="GK15" s="166">
        <f>[1]ISRP50!GJ15</f>
        <v>0</v>
      </c>
      <c r="GL15" s="166">
        <f>[1]ISRP50!EE15+[1]ISRP50!GI15</f>
        <v>0</v>
      </c>
      <c r="GM15" s="166">
        <f>[1]ISRP50!EG15+[1]ISRP50!GK15</f>
        <v>0</v>
      </c>
      <c r="GN15" s="166">
        <f>[1]ISRP50!GL15</f>
        <v>0</v>
      </c>
      <c r="GO15" s="156">
        <f>SUM(GK15:GN15)</f>
        <v>0</v>
      </c>
      <c r="GP15" s="156">
        <f t="shared" si="54"/>
        <v>0</v>
      </c>
      <c r="GQ15" s="157">
        <f t="shared" si="55"/>
        <v>0</v>
      </c>
      <c r="GR15" s="166">
        <f>[1]ISRP50!FT15</f>
        <v>0</v>
      </c>
      <c r="GS15" s="166">
        <f>[1]ISRP50!FU15</f>
        <v>0</v>
      </c>
      <c r="GT15" s="166">
        <f>[1]ISRP50!GB15</f>
        <v>1</v>
      </c>
      <c r="GU15" s="166">
        <f>[1]ISRP50!FV15</f>
        <v>0</v>
      </c>
      <c r="GV15" s="166">
        <f>[1]ISRP50!FW15</f>
        <v>0</v>
      </c>
      <c r="GW15" s="158">
        <f t="shared" si="56"/>
        <v>0</v>
      </c>
      <c r="GX15" s="166">
        <f>[1]ISRP50!FX15</f>
        <v>0</v>
      </c>
      <c r="GY15" s="166">
        <f>[1]ISRP50!FZ15</f>
        <v>0</v>
      </c>
      <c r="GZ15" s="166">
        <f>[1]ISRP50!GA15</f>
        <v>0</v>
      </c>
      <c r="HA15" s="166">
        <f>[1]ISRP50!FY15</f>
        <v>0</v>
      </c>
      <c r="HB15" s="157">
        <f t="shared" si="35"/>
        <v>1</v>
      </c>
      <c r="HE15" s="160">
        <f t="shared" si="10"/>
        <v>166</v>
      </c>
      <c r="HF15" s="160">
        <f t="shared" si="11"/>
        <v>8</v>
      </c>
      <c r="HG15" s="160">
        <f t="shared" si="12"/>
        <v>1</v>
      </c>
      <c r="HH15" s="160">
        <f t="shared" si="13"/>
        <v>175</v>
      </c>
      <c r="HI15" s="161"/>
      <c r="HJ15" s="206"/>
      <c r="HK15" s="113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  <c r="HX15" s="161"/>
      <c r="HY15" s="161"/>
      <c r="HZ15" s="161"/>
      <c r="IA15" s="161"/>
      <c r="IB15" s="113"/>
      <c r="IC15" s="201"/>
      <c r="ID15" s="161"/>
      <c r="IE15" s="161"/>
      <c r="IF15" s="161"/>
      <c r="IG15" s="161"/>
      <c r="IH15" s="161"/>
      <c r="II15" s="161"/>
      <c r="IJ15" s="161"/>
      <c r="IK15" s="161"/>
      <c r="IL15" s="161"/>
      <c r="IM15" s="161"/>
      <c r="IN15" s="161"/>
      <c r="IO15" s="161"/>
      <c r="IQ15" s="159" t="s">
        <v>300</v>
      </c>
    </row>
    <row r="16" spans="1:266" s="159" customFormat="1" ht="39.75" customHeight="1">
      <c r="A16" s="207">
        <v>11</v>
      </c>
      <c r="B16" s="191" t="s">
        <v>301</v>
      </c>
      <c r="C16" s="166">
        <f>(M16+AP16+BG16+BS16+CO16+CZ16+DQ16+EC16+EE16+FB16+FD16+GA16+GQ16+HB16)/14</f>
        <v>19364.772045745583</v>
      </c>
      <c r="D16" s="166">
        <f>[1]ISRP50!D16</f>
        <v>15174.058823529413</v>
      </c>
      <c r="E16" s="155">
        <f>[1]ISRP50!E16</f>
        <v>11475.336134453783</v>
      </c>
      <c r="F16" s="166">
        <f>[1]ISRP50!F16</f>
        <v>16550.395522388058</v>
      </c>
      <c r="G16" s="166">
        <f>[1]ISRP50!G16</f>
        <v>15911.760563380281</v>
      </c>
      <c r="H16" s="166">
        <f>[1]ISRP50!H16</f>
        <v>14717.970370370371</v>
      </c>
      <c r="I16" s="166">
        <f>[1]ISRP50!I16</f>
        <v>14468.541666666668</v>
      </c>
      <c r="J16" s="166">
        <f>[1]ISRP50!J16</f>
        <v>11606.822580645161</v>
      </c>
      <c r="K16" s="166">
        <f>[1]ISRP50!K16</f>
        <v>15265.418604651162</v>
      </c>
      <c r="L16" s="156">
        <f>(J16+K16)/2</f>
        <v>13436.120592648162</v>
      </c>
      <c r="M16" s="157">
        <f>(D16+E16+F16+G16+H16+I16+L16)/7</f>
        <v>14533.454810490963</v>
      </c>
      <c r="N16" s="166">
        <f>[1]ISRP50!M16</f>
        <v>17792.090909090908</v>
      </c>
      <c r="O16" s="166">
        <f>[1]ISRP50!V16</f>
        <v>20000</v>
      </c>
      <c r="P16" s="156">
        <f>SUM(N16:O16)/2</f>
        <v>18896.045454545456</v>
      </c>
      <c r="Q16" s="166">
        <f>[1]ISRP50!N16</f>
        <v>16763.727272727272</v>
      </c>
      <c r="R16" s="166">
        <f>[1]ISRP50!O16</f>
        <v>16684.111111111109</v>
      </c>
      <c r="S16" s="166">
        <f>[1]ISRP50!P16</f>
        <v>18000</v>
      </c>
      <c r="T16" s="156">
        <f>SUM(R16:S16)/2</f>
        <v>17342.055555555555</v>
      </c>
      <c r="U16" s="166">
        <f>[1]ISRP50!Q16</f>
        <v>17407.518518518518</v>
      </c>
      <c r="V16" s="166">
        <f>[1]ISRP50!W16</f>
        <v>14468.75</v>
      </c>
      <c r="W16" s="166">
        <f>[1]ISRP50!S16</f>
        <v>16652.304347826088</v>
      </c>
      <c r="X16" s="156">
        <f>SUM(V16:W16)/2</f>
        <v>15560.527173913044</v>
      </c>
      <c r="Y16" s="166">
        <f>[1]ISRP50!X16</f>
        <v>15640</v>
      </c>
      <c r="Z16" s="166">
        <f>[1]ISRP50!U16</f>
        <v>20000</v>
      </c>
      <c r="AA16" s="156">
        <f>SUM(Y16:Z16)/2</f>
        <v>17820</v>
      </c>
      <c r="AB16" s="166">
        <f>[1]ISRP50!Y16</f>
        <v>48333.333333333336</v>
      </c>
      <c r="AC16" s="166">
        <f>[1]ISRP50!R16</f>
        <v>15700.2</v>
      </c>
      <c r="AD16" s="166">
        <f>[1]ISRP50!T16</f>
        <v>18000</v>
      </c>
      <c r="AE16" s="156">
        <f>SUM(AB16:AD16)/3</f>
        <v>27344.511111111115</v>
      </c>
      <c r="AF16" s="166">
        <f>[1]ISRP50!Z16</f>
        <v>18564.629032258064</v>
      </c>
      <c r="AG16" s="166">
        <f>[1]ISRP50!AA16</f>
        <v>18666.722222222223</v>
      </c>
      <c r="AH16" s="166">
        <f>[1]ISRP50!BO16</f>
        <v>0</v>
      </c>
      <c r="AI16" s="166">
        <f>([1]ISRP50!AB16+[1]ISRP50!CF16)/2</f>
        <v>16708.375</v>
      </c>
      <c r="AJ16" s="166">
        <f>[1]ISRP50!BT16</f>
        <v>0</v>
      </c>
      <c r="AK16" s="156">
        <f>SUM(AH16:AJ16)/1</f>
        <v>16708.375</v>
      </c>
      <c r="AL16" s="166">
        <f>[1]ISRP50!AC16+[1]ISRP50!CG16</f>
        <v>35093.8125</v>
      </c>
      <c r="AM16" s="166">
        <f>[1]ISRP50!CG16</f>
        <v>20000</v>
      </c>
      <c r="AN16" s="156">
        <f>SUM(AL16:AM16)/2</f>
        <v>27546.90625</v>
      </c>
      <c r="AO16" s="156">
        <f>(AK16+AN16)/2</f>
        <v>22127.640625</v>
      </c>
      <c r="AP16" s="157">
        <f>(P16+Q16+T16+U16+V16+W16+AA16+AE16+AF16+AG16+AO16)/11</f>
        <v>18732.173103614936</v>
      </c>
      <c r="AQ16" s="166">
        <f>[1]ISRP50!AE16</f>
        <v>16793.137931034482</v>
      </c>
      <c r="AR16" s="166">
        <f>[1]ISRP50!AF16</f>
        <v>15081.526548672566</v>
      </c>
      <c r="AS16" s="155">
        <v>0</v>
      </c>
      <c r="AT16" s="156">
        <f>SUM(AR16:AS16)/1</f>
        <v>15081.526548672566</v>
      </c>
      <c r="AU16" s="166">
        <f>([1]ISRP50!AP16+[1]ISRP50!DY16)/2</f>
        <v>10732.142857142857</v>
      </c>
      <c r="AV16" s="166">
        <f>[1]ISRP50!AI16+[1]ISRP50!AO16</f>
        <v>15943.051282051281</v>
      </c>
      <c r="AW16" s="166">
        <f>[1]ISRP50!AK16</f>
        <v>16373.540816326531</v>
      </c>
      <c r="AX16" s="155">
        <v>0</v>
      </c>
      <c r="AY16" s="166">
        <f>[1]ISRP50!AH16</f>
        <v>15138.5</v>
      </c>
      <c r="AZ16" s="166">
        <f>[1]ISRP50!AG16</f>
        <v>16640.093333333334</v>
      </c>
      <c r="BA16" s="155">
        <v>0</v>
      </c>
      <c r="BB16" s="166">
        <v>0</v>
      </c>
      <c r="BC16" s="166">
        <f>[1]ISRP50!AJ16</f>
        <v>16052.666666666668</v>
      </c>
      <c r="BD16" s="166">
        <f>[1]ISRP50!AL16</f>
        <v>16572.943502824859</v>
      </c>
      <c r="BE16" s="155">
        <f>[1]ISRP50!AM16</f>
        <v>0</v>
      </c>
      <c r="BF16" s="156">
        <f>SUM(AV16:BE16)/6</f>
        <v>16120.132600200444</v>
      </c>
      <c r="BG16" s="156">
        <f>(AQ16+AT16+AU16+BF16)/4</f>
        <v>14681.734984262586</v>
      </c>
      <c r="BH16" s="166">
        <f>[1]ISRP50!BD16</f>
        <v>17685.857142857141</v>
      </c>
      <c r="BI16" s="166">
        <f>[1]ISRP50!BC16</f>
        <v>16000</v>
      </c>
      <c r="BJ16" s="166">
        <f>[1]ISRP50!BE16</f>
        <v>18961.670329670331</v>
      </c>
      <c r="BK16" s="166">
        <f>[1]ISRP50!BF16</f>
        <v>20236.653846153848</v>
      </c>
      <c r="BL16" s="166">
        <f>[1]ISRP50!BG16</f>
        <v>17483.073170731706</v>
      </c>
      <c r="BM16" s="166">
        <f>[1]ISRP50!BH16</f>
        <v>17671.530612244896</v>
      </c>
      <c r="BN16" s="166">
        <f>[1]ISRP50!BI16</f>
        <v>18000</v>
      </c>
      <c r="BO16" s="155">
        <v>0</v>
      </c>
      <c r="BP16" s="166">
        <f>[1]ISRP50!BJ16</f>
        <v>16366.733333333334</v>
      </c>
      <c r="BQ16" s="166">
        <f>[1]ISRP50!BK16</f>
        <v>15956.652173913042</v>
      </c>
      <c r="BR16" s="156">
        <f>SUM(BN16:BQ16)/3</f>
        <v>16774.461835748793</v>
      </c>
      <c r="BS16" s="156">
        <f>(BH16+BI16+BJ16+BK16+BL16+BM16+BR16)/7</f>
        <v>17830.463848200958</v>
      </c>
      <c r="BT16" s="166">
        <f>[1]ISRP50!CI16</f>
        <v>17166.666666666668</v>
      </c>
      <c r="BU16" s="166">
        <f>[1]ISRP50!CX16</f>
        <v>17800.3</v>
      </c>
      <c r="BV16" s="166">
        <f>[1]ISRP50!CK16</f>
        <v>16968.9375</v>
      </c>
      <c r="BW16" s="166">
        <f>[1]ISRP50!CJ16</f>
        <v>15535.605263157895</v>
      </c>
      <c r="BX16" s="166">
        <f>[1]ISRP50!CO16</f>
        <v>16818.3</v>
      </c>
      <c r="BY16" s="166">
        <f>[1]ISRP50!CP16</f>
        <v>14861.76923076923</v>
      </c>
      <c r="BZ16" s="166">
        <v>0</v>
      </c>
      <c r="CA16" s="166">
        <f>[1]ISRP50!CQ16</f>
        <v>18200</v>
      </c>
      <c r="CB16" s="166">
        <v>0</v>
      </c>
      <c r="CC16" s="166">
        <f>[1]ISRP50!CR16</f>
        <v>18000.333333333332</v>
      </c>
      <c r="CD16" s="156">
        <f>SUM(BY16:CC16)/3</f>
        <v>17020.700854700855</v>
      </c>
      <c r="CE16" s="166">
        <f>[1]ISRP50!CS16</f>
        <v>18892.900000000001</v>
      </c>
      <c r="CF16" s="166">
        <f>[1]ISRP50!CU16</f>
        <v>17000</v>
      </c>
      <c r="CG16" s="166">
        <f>[1]ISRP50!CT16</f>
        <v>17000</v>
      </c>
      <c r="CH16" s="156">
        <f>SUM(CF16:CG16)/2</f>
        <v>17000</v>
      </c>
      <c r="CI16" s="166">
        <f>[1]ISRP50!CL16</f>
        <v>13000.4</v>
      </c>
      <c r="CJ16" s="166">
        <f>[1]ISRP50!CW16</f>
        <v>0</v>
      </c>
      <c r="CK16" s="166">
        <f>[1]ISRP50!CN16</f>
        <v>7500.5</v>
      </c>
      <c r="CL16" s="166">
        <f>[1]ISRP50!CM16</f>
        <v>15500.5</v>
      </c>
      <c r="CM16" s="155">
        <f>SUM(CI16:CL16)/3</f>
        <v>12000.466666666667</v>
      </c>
      <c r="CN16" s="166">
        <f>[1]ISRP50!CV16</f>
        <v>17700.117647058825</v>
      </c>
      <c r="CO16" s="157">
        <f>(BT16+BU16+BV16+BW16+BX16+CD16+CE16+CH16+CM16+CN16)/10</f>
        <v>16690.399459825094</v>
      </c>
      <c r="CP16" s="166">
        <f>[1]ISRP50!CZ16</f>
        <v>13044.205882352941</v>
      </c>
      <c r="CQ16" s="166">
        <f>[1]ISRP50!DA16</f>
        <v>12069.5</v>
      </c>
      <c r="CR16" s="166">
        <f>[1]ISRP50!DC16</f>
        <v>20447.979166666668</v>
      </c>
      <c r="CS16" s="156">
        <f>SUM(CQ16:CR16)/2</f>
        <v>16258.739583333334</v>
      </c>
      <c r="CT16" s="166">
        <f>[1]ISRP50!DD16</f>
        <v>18133.355555555558</v>
      </c>
      <c r="CU16" s="166">
        <f>[1]ISRP50!DE16</f>
        <v>16050.1</v>
      </c>
      <c r="CV16" s="166">
        <f>[1]ISRP50!DF16</f>
        <v>16269.23076923077</v>
      </c>
      <c r="CW16" s="155">
        <v>0</v>
      </c>
      <c r="CX16" s="156">
        <f>SUM(CU16:CW16)/2</f>
        <v>16159.665384615386</v>
      </c>
      <c r="CY16" s="166">
        <f>[1]ISRP50!DH16</f>
        <v>16406.34375</v>
      </c>
      <c r="CZ16" s="157">
        <f>(CP16+CS16+CT16+CX16+CY16)/4</f>
        <v>20000.577538964302</v>
      </c>
      <c r="DA16" s="166">
        <f>[1]ISRP50!DK16</f>
        <v>14775.612244897959</v>
      </c>
      <c r="DB16" s="166">
        <f>[1]ISRP50!DL16</f>
        <v>52473.216216216213</v>
      </c>
      <c r="DC16" s="166">
        <f>[1]ISRP50!DM16</f>
        <v>12190.666666666668</v>
      </c>
      <c r="DD16" s="166">
        <f>[1]ISRP50!DJ16</f>
        <v>15043.131578947368</v>
      </c>
      <c r="DE16" s="156">
        <f>SUM(DA16:DD16)/4</f>
        <v>23620.656676682054</v>
      </c>
      <c r="DF16" s="166">
        <f>[1]ISRP50!DR16</f>
        <v>33055.555555555555</v>
      </c>
      <c r="DG16" s="166">
        <f>[1]ISRP50!DS16</f>
        <v>18617.941176470587</v>
      </c>
      <c r="DH16" s="166">
        <v>0</v>
      </c>
      <c r="DI16" s="166">
        <f>[1]ISRP50!DN16</f>
        <v>14756.521008403361</v>
      </c>
      <c r="DJ16" s="166">
        <v>0</v>
      </c>
      <c r="DK16" s="166">
        <f>[1]ISRP50!DO16</f>
        <v>17863.909090909092</v>
      </c>
      <c r="DL16" s="166">
        <f>[1]ISRP50!DP16</f>
        <v>15229.098591549297</v>
      </c>
      <c r="DM16" s="166">
        <v>0</v>
      </c>
      <c r="DN16" s="166">
        <f>[1]ISRP50!DQ16</f>
        <v>16676.987804878048</v>
      </c>
      <c r="DO16" s="166">
        <v>0</v>
      </c>
      <c r="DP16" s="156">
        <f>SUM(DH16:DO16)/4</f>
        <v>16131.629123934948</v>
      </c>
      <c r="DQ16" s="157">
        <f>(DE16+DF16+DG16+DP16)/4</f>
        <v>22856.445633160787</v>
      </c>
      <c r="DR16" s="166">
        <f>[1]ISRP50!ED16</f>
        <v>27100.048780487807</v>
      </c>
      <c r="DS16" s="166">
        <f>[1]ISRP50!DU16</f>
        <v>24125.076923076922</v>
      </c>
      <c r="DT16" s="166">
        <f>[1]ISRP50!DV16</f>
        <v>22750.214285714286</v>
      </c>
      <c r="DU16" s="156">
        <f>SUM(DS16:DT16)/2</f>
        <v>23437.645604395606</v>
      </c>
      <c r="DV16" s="166">
        <f>[1]ISRP50!DW16</f>
        <v>22333.407407407409</v>
      </c>
      <c r="DW16" s="166">
        <f>([1]ISRP50!AN16+[1]ISRP50!DZ16)/2</f>
        <v>21100.226190476191</v>
      </c>
      <c r="DX16" s="166">
        <f>[1]ISRP50!DX16</f>
        <v>25883.4</v>
      </c>
      <c r="DY16" s="166">
        <f>[1]ISRP50!EA16</f>
        <v>20166.708333333332</v>
      </c>
      <c r="DZ16" s="166">
        <f>[1]ISRP50!EB16</f>
        <v>17607.357142857141</v>
      </c>
      <c r="EA16" s="166">
        <f>[1]ISRP50!EC16</f>
        <v>20166.666666666668</v>
      </c>
      <c r="EB16" s="156">
        <f>(DZ16+EA16)/2</f>
        <v>18887.011904761905</v>
      </c>
      <c r="EC16" s="157">
        <f>(DR16+DU16+DV16+DW16+DX16+DY16+EB16)/7</f>
        <v>22701.206888694607</v>
      </c>
      <c r="ED16" s="166">
        <f>[1]ISRP50!EJ16</f>
        <v>19033.444444444445</v>
      </c>
      <c r="EE16" s="156">
        <f t="shared" si="49"/>
        <v>19033.444444444445</v>
      </c>
      <c r="EF16" s="166">
        <f>[1]ISRP50!EN16</f>
        <v>22363.636363636364</v>
      </c>
      <c r="EG16" s="166">
        <f>[1]ISRP50!EO16</f>
        <v>21670.672897196262</v>
      </c>
      <c r="EH16" s="166">
        <f>[1]ISRP50!EP16</f>
        <v>21585.785714285714</v>
      </c>
      <c r="EI16" s="166">
        <f>[1]ISRP50!FB16</f>
        <v>22500</v>
      </c>
      <c r="EJ16" s="166">
        <f>[1]ISRP50!ER16</f>
        <v>20272.727272727272</v>
      </c>
      <c r="EK16" s="166">
        <f>[1]ISRP50!ET16</f>
        <v>22500</v>
      </c>
      <c r="EL16" s="156">
        <f>SUM(EH16:EK16)/4</f>
        <v>21714.628246753244</v>
      </c>
      <c r="EM16" s="166">
        <f>[1]ISRP50!EW16</f>
        <v>25944.444444444445</v>
      </c>
      <c r="EN16" s="166">
        <f>([1]ISRP50!BU16+[1]ISRP50!EL16)/2</f>
        <v>19014.927927927929</v>
      </c>
      <c r="EO16" s="166">
        <f>[1]ISRP50!BV16</f>
        <v>25000</v>
      </c>
      <c r="EP16" s="166">
        <f>[1]ISRP50!BW16</f>
        <v>7500.5</v>
      </c>
      <c r="EQ16" s="166">
        <f>[1]ISRP50!BR16</f>
        <v>16500</v>
      </c>
      <c r="ER16" s="166">
        <f>[1]ISRP50!BS16</f>
        <v>0</v>
      </c>
      <c r="ES16" s="166">
        <f>[1]ISRP50!BX16</f>
        <v>0</v>
      </c>
      <c r="ET16" s="166">
        <f>([1]ISRP50!BL16+[1]ISRP50!EM16)/2</f>
        <v>20890.25</v>
      </c>
      <c r="EU16" s="166">
        <f>[1]ISRP50!BQ16</f>
        <v>17500.5</v>
      </c>
      <c r="EV16" s="166">
        <f>[1]ISRP50!BR16</f>
        <v>16500</v>
      </c>
      <c r="EW16" s="166">
        <f>[1]ISRP50!BX16</f>
        <v>0</v>
      </c>
      <c r="EX16" s="166">
        <f>[1]ISRP50!BS16</f>
        <v>0</v>
      </c>
      <c r="EY16" s="166">
        <f>[1]ISRP50!EU16</f>
        <v>19000</v>
      </c>
      <c r="EZ16" s="166">
        <f>[1]ISRP50!EV16</f>
        <v>0</v>
      </c>
      <c r="FA16" s="156">
        <f>SUM(EO16:EZ16)/7</f>
        <v>17555.892857142859</v>
      </c>
      <c r="FB16" s="156">
        <f>(EF16+EG16+EL16+EM16+EN16+FA16)/6</f>
        <v>21377.367122850184</v>
      </c>
      <c r="FC16" s="166">
        <f>[1]ISRP50!FF16</f>
        <v>28994.885416666668</v>
      </c>
      <c r="FD16" s="156">
        <f t="shared" si="52"/>
        <v>28994.885416666668</v>
      </c>
      <c r="FE16" s="166">
        <f>[1]ISRP50!FM16</f>
        <v>0</v>
      </c>
      <c r="FF16" s="166">
        <f>[1]ISRP50!FO16</f>
        <v>18000</v>
      </c>
      <c r="FG16" s="166">
        <f>[1]ISRP50!FR16</f>
        <v>16000.5</v>
      </c>
      <c r="FH16" s="166">
        <f>[1]ISRP50!FN16</f>
        <v>18000</v>
      </c>
      <c r="FI16" s="166">
        <f>[1]ISRP50!FP16</f>
        <v>15001</v>
      </c>
      <c r="FJ16" s="166">
        <f>[1]ISRP50!FQ16</f>
        <v>0</v>
      </c>
      <c r="FK16" s="156">
        <f>SUM(FE16:FJ16)/4</f>
        <v>16750.375</v>
      </c>
      <c r="FL16" s="166">
        <f>[1]ISRP50!FP16</f>
        <v>15001</v>
      </c>
      <c r="FM16" s="166">
        <f>([1]ISRP50!AU16+[1]ISRP50!FL16)/2</f>
        <v>16761.8329846583</v>
      </c>
      <c r="FN16" s="166">
        <f>[1]ISRP50!FH16</f>
        <v>17484.909090909092</v>
      </c>
      <c r="FO16" s="166">
        <f>[1]ISRP50!AZ16</f>
        <v>0</v>
      </c>
      <c r="FP16" s="166">
        <f>([1]ISRP50!AR16+[1]ISRP50!FI16)/2</f>
        <v>15563.048611111111</v>
      </c>
      <c r="FQ16" s="166">
        <f>[1]ISRP50!AW16</f>
        <v>17000</v>
      </c>
      <c r="FR16" s="166">
        <f>([1]ISRP50!AS16+[1]ISRP50!FJ16)/2</f>
        <v>16409.060810810814</v>
      </c>
      <c r="FS16" s="166">
        <v>0</v>
      </c>
      <c r="FT16" s="166">
        <v>0</v>
      </c>
      <c r="FU16" s="166">
        <f>[1]ISRP50!AY16</f>
        <v>15001</v>
      </c>
      <c r="FV16" s="166">
        <f>[1]ISRP50!AX16</f>
        <v>0</v>
      </c>
      <c r="FW16" s="166">
        <v>0</v>
      </c>
      <c r="FX16" s="166">
        <f>([1]ISRP50!AT16+[1]ISRP50!FK16)/2</f>
        <v>16293.011111111111</v>
      </c>
      <c r="FY16" s="166">
        <v>0</v>
      </c>
      <c r="FZ16" s="156">
        <f>SUM(FL16:FY16)/8</f>
        <v>16189.232826075055</v>
      </c>
      <c r="GA16" s="156">
        <f>(FE16+FK16+FZ16)/2</f>
        <v>16469.803913037525</v>
      </c>
      <c r="GB16" s="166">
        <f>([1]ISRP50!CC16+[1]ISRP50!GH16)/2</f>
        <v>12444.777777777777</v>
      </c>
      <c r="GC16" s="166">
        <f>([1]ISRP50!CE16+[1]ISRP50!GD16)/2</f>
        <v>8321.2067307692305</v>
      </c>
      <c r="GD16" s="166">
        <f>[1]ISRP50!EF16</f>
        <v>15185.357142857143</v>
      </c>
      <c r="GE16" s="166">
        <f>([1]ISRP50!CD16+[1]ISRP50!GE16)/2</f>
        <v>12464.785714285714</v>
      </c>
      <c r="GF16" s="166">
        <f>[1]ISRP50!BZ16+[1]ISRP50!GF16</f>
        <v>8588.4705882352937</v>
      </c>
      <c r="GG16" s="166">
        <f>([1]ISRP50!CA16+[1]ISRP50!GG16)/2</f>
        <v>13235.941176470587</v>
      </c>
      <c r="GH16" s="166">
        <f>[1]ISRP50!BY16</f>
        <v>0</v>
      </c>
      <c r="GI16" s="166">
        <f>[1]ISRP50!CB16</f>
        <v>60000</v>
      </c>
      <c r="GJ16" s="156">
        <f>SUM(GE16:GI16)/4</f>
        <v>23572.2993697479</v>
      </c>
      <c r="GK16" s="166">
        <f>[1]ISRP50!GJ16</f>
        <v>21923.307692307691</v>
      </c>
      <c r="GL16" s="166">
        <f>([1]ISRP50!EE16+[1]ISRP50!GI16)/2</f>
        <v>14201.604722792608</v>
      </c>
      <c r="GM16" s="166">
        <f>[1]ISRP50!EG16+[1]ISRP50!GK16</f>
        <v>13911.75</v>
      </c>
      <c r="GN16" s="166">
        <f>[1]ISRP50!GL16</f>
        <v>0</v>
      </c>
      <c r="GO16" s="156">
        <f>SUM(GK16:GN16)/3</f>
        <v>16678.887471700098</v>
      </c>
      <c r="GP16" s="156">
        <f>(GD16+GK16+GL16+GM16+GN16)/4</f>
        <v>16305.504889489361</v>
      </c>
      <c r="GQ16" s="157">
        <f>(GB16+GC16+GP16+GJ16)/4</f>
        <v>15160.947191946067</v>
      </c>
      <c r="GR16" s="166">
        <f>[1]ISRP50!FT16</f>
        <v>13435</v>
      </c>
      <c r="GS16" s="166">
        <f>[1]ISRP50!FU16</f>
        <v>14911.823529411766</v>
      </c>
      <c r="GT16" s="166">
        <f>[1]ISRP50!GB16</f>
        <v>14773.95652173913</v>
      </c>
      <c r="GU16" s="166">
        <f>[1]ISRP50!FV16</f>
        <v>14027.454545454544</v>
      </c>
      <c r="GV16" s="166">
        <f>[1]ISRP50!FW16</f>
        <v>5216.666666666667</v>
      </c>
      <c r="GW16" s="158">
        <f>(GU16+GV16)/2</f>
        <v>9622.060606060606</v>
      </c>
      <c r="GX16" s="166">
        <f>[1]ISRP50!FX16</f>
        <v>13204.25</v>
      </c>
      <c r="GY16" s="166">
        <f>[1]ISRP50!FZ16</f>
        <v>80647.893617021284</v>
      </c>
      <c r="GZ16" s="166">
        <f>[1]ISRP50!GA16</f>
        <v>15750</v>
      </c>
      <c r="HA16" s="166">
        <f>[1]ISRP50!FY16</f>
        <v>14006.25</v>
      </c>
      <c r="HB16" s="157">
        <f>(GR16+GS16+GT16+GW16+GX16+GY16+GZ16+HA16)/8</f>
        <v>22043.904284279099</v>
      </c>
      <c r="HE16" s="160">
        <f>(M16+BG16+BS16+CZ16+DQ16+EC16+FB16+GA16+GQ16-BI16-DR16+AI16+AL16)/11</f>
        <v>15846.740059192742</v>
      </c>
      <c r="HF16" s="160">
        <f>(N16+O16+Q16+R16+S16+U16+V16+W16+Y16+Z16+AB16+AC16+AD16+AG16+AH16+AJ16+AM16+BI16+BT16+BU16+CK16+BV16+CL16+BW16+BX16+BY16+BZ16+CA16+CB16+CC16+CE16+CF16+CG16+CI16+CJ16+CN16+DR16+ED16)/34</f>
        <v>17593.7817817867</v>
      </c>
      <c r="HG16" s="160">
        <f>(FC16+GR16+GS16+GT16+GU16+GV16+GX16+GY16+GZ16+HA16+AF16)/9</f>
        <v>25948.089925468681</v>
      </c>
      <c r="HH16" s="160"/>
      <c r="HI16" s="161"/>
      <c r="HK16" s="208"/>
      <c r="HL16" s="113"/>
      <c r="HM16" s="113"/>
      <c r="HN16" s="113"/>
      <c r="HO16" s="113"/>
      <c r="HP16" s="113"/>
      <c r="HQ16" s="113"/>
      <c r="HR16" s="161">
        <v>0</v>
      </c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61"/>
      <c r="ID16" s="161"/>
      <c r="IE16" s="161"/>
      <c r="IF16" s="161"/>
      <c r="IG16" s="161"/>
      <c r="IH16" s="161"/>
      <c r="II16" s="161"/>
      <c r="IJ16" s="161"/>
      <c r="IK16" s="161"/>
      <c r="IL16" s="161"/>
      <c r="IM16" s="161"/>
      <c r="IN16" s="161"/>
      <c r="IQ16" s="159" t="s">
        <v>302</v>
      </c>
    </row>
    <row r="17" spans="1:260" s="159" customFormat="1" ht="40.9" customHeight="1">
      <c r="A17" s="207">
        <v>12</v>
      </c>
      <c r="B17" s="191" t="s">
        <v>303</v>
      </c>
      <c r="C17" s="166">
        <f>M17+AP17+BG17+BS17+CO17+CZ17+DQ17+EC17+EE17+FB17+FD17+GA17+GQ17+HB17</f>
        <v>5738</v>
      </c>
      <c r="D17" s="166">
        <f>[1]ISRP50!D17</f>
        <v>113</v>
      </c>
      <c r="E17" s="155">
        <f>[1]ISRP50!E17</f>
        <v>115</v>
      </c>
      <c r="F17" s="166">
        <f>[1]ISRP50!F17</f>
        <v>131</v>
      </c>
      <c r="G17" s="166">
        <f>[1]ISRP50!G17</f>
        <v>142</v>
      </c>
      <c r="H17" s="166">
        <f>[1]ISRP50!H17</f>
        <v>133</v>
      </c>
      <c r="I17" s="166">
        <f>[1]ISRP50!I17</f>
        <v>118</v>
      </c>
      <c r="J17" s="166">
        <f>[1]ISRP50!J17</f>
        <v>56</v>
      </c>
      <c r="K17" s="166">
        <f>[1]ISRP50!K17</f>
        <v>38</v>
      </c>
      <c r="L17" s="156">
        <f t="shared" si="14"/>
        <v>94</v>
      </c>
      <c r="M17" s="157">
        <f t="shared" ref="M17:M18" si="60">D17+E17+F17+G17+H17+I17+L17</f>
        <v>846</v>
      </c>
      <c r="N17" s="166">
        <f>[1]ISRP50!M17</f>
        <v>43</v>
      </c>
      <c r="O17" s="166">
        <f>[1]ISRP50!V17</f>
        <v>1</v>
      </c>
      <c r="P17" s="156">
        <f t="shared" si="36"/>
        <v>44</v>
      </c>
      <c r="Q17" s="166">
        <f>[1]ISRP50!N17</f>
        <v>64</v>
      </c>
      <c r="R17" s="166">
        <f>[1]ISRP50!O17</f>
        <v>76</v>
      </c>
      <c r="S17" s="166">
        <f>[1]ISRP50!P17</f>
        <v>2</v>
      </c>
      <c r="T17" s="156">
        <f t="shared" si="16"/>
        <v>78</v>
      </c>
      <c r="U17" s="166">
        <f>[1]ISRP50!Q17</f>
        <v>27</v>
      </c>
      <c r="V17" s="166">
        <f>[1]ISRP50!W17</f>
        <v>16</v>
      </c>
      <c r="W17" s="166">
        <f>[1]ISRP50!S17</f>
        <v>23</v>
      </c>
      <c r="X17" s="156">
        <f t="shared" si="17"/>
        <v>39</v>
      </c>
      <c r="Y17" s="166">
        <f>[1]ISRP50!X17</f>
        <v>15</v>
      </c>
      <c r="Z17" s="166">
        <f>[1]ISRP50!U17</f>
        <v>2</v>
      </c>
      <c r="AA17" s="156">
        <f t="shared" si="18"/>
        <v>17</v>
      </c>
      <c r="AB17" s="166">
        <f>[1]ISRP50!Y17</f>
        <v>3</v>
      </c>
      <c r="AC17" s="166">
        <f>[1]ISRP50!R17</f>
        <v>10</v>
      </c>
      <c r="AD17" s="166">
        <f>[1]ISRP50!T17</f>
        <v>2</v>
      </c>
      <c r="AE17" s="156">
        <f t="shared" si="19"/>
        <v>15</v>
      </c>
      <c r="AF17" s="166">
        <f>[1]ISRP50!Z17</f>
        <v>62</v>
      </c>
      <c r="AG17" s="166">
        <f>[1]ISRP50!AA17</f>
        <v>18</v>
      </c>
      <c r="AH17" s="166">
        <f>[1]ISRP50!BO17</f>
        <v>0</v>
      </c>
      <c r="AI17" s="166">
        <f>[1]ISRP50!AB17+[1]ISRP50!CF17</f>
        <v>15</v>
      </c>
      <c r="AJ17" s="166">
        <f>[1]ISRP50!BT17</f>
        <v>0</v>
      </c>
      <c r="AK17" s="156">
        <f t="shared" si="37"/>
        <v>15</v>
      </c>
      <c r="AL17" s="166">
        <f>[1]ISRP50!AC17+[1]ISRP50!CG17</f>
        <v>16</v>
      </c>
      <c r="AM17" s="166">
        <f>[1]ISRP50!CG17</f>
        <v>1</v>
      </c>
      <c r="AN17" s="156">
        <f t="shared" si="20"/>
        <v>17</v>
      </c>
      <c r="AO17" s="156">
        <f>AK17+AN17</f>
        <v>32</v>
      </c>
      <c r="AP17" s="157">
        <f t="shared" si="38"/>
        <v>396</v>
      </c>
      <c r="AQ17" s="166">
        <f>[1]ISRP50!AE17</f>
        <v>29</v>
      </c>
      <c r="AR17" s="166">
        <f>[1]ISRP50!AF17</f>
        <v>208</v>
      </c>
      <c r="AS17" s="155">
        <v>0</v>
      </c>
      <c r="AT17" s="156">
        <f t="shared" si="39"/>
        <v>208</v>
      </c>
      <c r="AU17" s="166">
        <f>[1]ISRP50!AP17+[1]ISRP50!DY17</f>
        <v>13</v>
      </c>
      <c r="AV17" s="166">
        <f>[1]ISRP50!AI17+[1]ISRP50!AO17</f>
        <v>146</v>
      </c>
      <c r="AW17" s="166">
        <f>[1]ISRP50!AK17</f>
        <v>96</v>
      </c>
      <c r="AX17" s="155">
        <v>0</v>
      </c>
      <c r="AY17" s="166">
        <f>[1]ISRP50!AH17</f>
        <v>57</v>
      </c>
      <c r="AZ17" s="166">
        <f>[1]ISRP50!AG17</f>
        <v>74</v>
      </c>
      <c r="BA17" s="155">
        <v>0</v>
      </c>
      <c r="BB17" s="166">
        <v>0</v>
      </c>
      <c r="BC17" s="166">
        <f>[1]ISRP50!AJ17</f>
        <v>53</v>
      </c>
      <c r="BD17" s="166">
        <f>[1]ISRP50!AL17</f>
        <v>171</v>
      </c>
      <c r="BE17" s="155">
        <f>[1]ISRP50!AM17</f>
        <v>2</v>
      </c>
      <c r="BF17" s="156">
        <f t="shared" si="22"/>
        <v>599</v>
      </c>
      <c r="BG17" s="156">
        <f t="shared" si="40"/>
        <v>849</v>
      </c>
      <c r="BH17" s="166">
        <f>[1]ISRP50!BD17</f>
        <v>56</v>
      </c>
      <c r="BI17" s="166">
        <f>[1]ISRP50!BC17</f>
        <v>6</v>
      </c>
      <c r="BJ17" s="166">
        <f>[1]ISRP50!BE17</f>
        <v>93</v>
      </c>
      <c r="BK17" s="166">
        <f>[1]ISRP50!BF17</f>
        <v>54</v>
      </c>
      <c r="BL17" s="166">
        <f>[1]ISRP50!BG17</f>
        <v>39</v>
      </c>
      <c r="BM17" s="166">
        <f>[1]ISRP50!BH17</f>
        <v>98</v>
      </c>
      <c r="BN17" s="166">
        <f>[1]ISRP50!BI17</f>
        <v>1</v>
      </c>
      <c r="BO17" s="155">
        <v>0</v>
      </c>
      <c r="BP17" s="166">
        <f>[1]ISRP50!BJ17</f>
        <v>46</v>
      </c>
      <c r="BQ17" s="166">
        <f>[1]ISRP50!BK17</f>
        <v>23</v>
      </c>
      <c r="BR17" s="156">
        <f t="shared" si="41"/>
        <v>70</v>
      </c>
      <c r="BS17" s="156">
        <f t="shared" si="42"/>
        <v>416</v>
      </c>
      <c r="BT17" s="166">
        <f>[1]ISRP50!CI17</f>
        <v>12</v>
      </c>
      <c r="BU17" s="166">
        <f>[1]ISRP50!CX17</f>
        <v>8</v>
      </c>
      <c r="BV17" s="166">
        <f>[1]ISRP50!CK17</f>
        <v>16</v>
      </c>
      <c r="BW17" s="166">
        <f>[1]ISRP50!CJ17</f>
        <v>34</v>
      </c>
      <c r="BX17" s="166">
        <f>[1]ISRP50!CO17</f>
        <v>50</v>
      </c>
      <c r="BY17" s="166">
        <f>[1]ISRP50!CP17</f>
        <v>11</v>
      </c>
      <c r="BZ17" s="166">
        <v>0</v>
      </c>
      <c r="CA17" s="166">
        <f>[1]ISRP50!CQ17</f>
        <v>4</v>
      </c>
      <c r="CB17" s="166">
        <v>0</v>
      </c>
      <c r="CC17" s="166">
        <f>[1]ISRP50!CR17</f>
        <v>6</v>
      </c>
      <c r="CD17" s="156">
        <f t="shared" ref="CD17" si="61">SUM(BY17:CC17)</f>
        <v>21</v>
      </c>
      <c r="CE17" s="166">
        <f>[1]ISRP50!CS17</f>
        <v>40</v>
      </c>
      <c r="CF17" s="166">
        <f>[1]ISRP50!CU17</f>
        <v>6</v>
      </c>
      <c r="CG17" s="166">
        <f>[1]ISRP50!CT17</f>
        <v>5</v>
      </c>
      <c r="CH17" s="156">
        <f t="shared" si="44"/>
        <v>11</v>
      </c>
      <c r="CI17" s="166">
        <f>[1]ISRP50!CL17</f>
        <v>10</v>
      </c>
      <c r="CJ17" s="166">
        <f>[1]ISRP50!CW17</f>
        <v>0</v>
      </c>
      <c r="CK17" s="166">
        <f>[1]ISRP50!CN17</f>
        <v>0</v>
      </c>
      <c r="CL17" s="166">
        <f>[1]ISRP50!CM17</f>
        <v>1</v>
      </c>
      <c r="CM17" s="155">
        <f t="shared" ref="CM17:CM18" si="62">SUM(CI17:CL17)</f>
        <v>11</v>
      </c>
      <c r="CN17" s="166">
        <f>[1]ISRP50!CV17</f>
        <v>15</v>
      </c>
      <c r="CO17" s="157">
        <f t="shared" si="24"/>
        <v>218</v>
      </c>
      <c r="CP17" s="166">
        <f>[1]ISRP50!CZ17</f>
        <v>35</v>
      </c>
      <c r="CQ17" s="166">
        <f>[1]ISRP50!DA17</f>
        <v>36</v>
      </c>
      <c r="CR17" s="166">
        <f>[1]ISRP50!DC17</f>
        <v>48</v>
      </c>
      <c r="CS17" s="156">
        <f t="shared" si="45"/>
        <v>84</v>
      </c>
      <c r="CT17" s="166">
        <f>[1]ISRP50!DD17</f>
        <v>44</v>
      </c>
      <c r="CU17" s="166">
        <f>[1]ISRP50!DE17</f>
        <v>38</v>
      </c>
      <c r="CV17" s="166">
        <f>[1]ISRP50!DF17</f>
        <v>26</v>
      </c>
      <c r="CW17" s="155">
        <v>0</v>
      </c>
      <c r="CX17" s="156">
        <f t="shared" si="46"/>
        <v>64</v>
      </c>
      <c r="CY17" s="166">
        <f>[1]ISRP50!DH17</f>
        <v>31</v>
      </c>
      <c r="CZ17" s="157">
        <f t="shared" si="47"/>
        <v>258</v>
      </c>
      <c r="DA17" s="166">
        <f>[1]ISRP50!DK17</f>
        <v>48</v>
      </c>
      <c r="DB17" s="166">
        <f>[1]ISRP50!DL17</f>
        <v>25</v>
      </c>
      <c r="DC17" s="166">
        <f>[1]ISRP50!DM17</f>
        <v>19</v>
      </c>
      <c r="DD17" s="166">
        <f>[1]ISRP50!DJ17</f>
        <v>163</v>
      </c>
      <c r="DE17" s="156">
        <f>SUM(DA17:DD17)</f>
        <v>255</v>
      </c>
      <c r="DF17" s="166">
        <f>[1]ISRP50!DR17</f>
        <v>8</v>
      </c>
      <c r="DG17" s="166">
        <f>[1]ISRP50!DS17</f>
        <v>16</v>
      </c>
      <c r="DH17" s="166">
        <v>0</v>
      </c>
      <c r="DI17" s="166">
        <f>[1]ISRP50!DN17</f>
        <v>116</v>
      </c>
      <c r="DJ17" s="166">
        <v>0</v>
      </c>
      <c r="DK17" s="166">
        <f>[1]ISRP50!DO17</f>
        <v>7</v>
      </c>
      <c r="DL17" s="166">
        <f>[1]ISRP50!DP17</f>
        <v>71</v>
      </c>
      <c r="DM17" s="166">
        <v>0</v>
      </c>
      <c r="DN17" s="166">
        <f>[1]ISRP50!DQ17</f>
        <v>79</v>
      </c>
      <c r="DO17" s="166">
        <v>0</v>
      </c>
      <c r="DP17" s="156">
        <f t="shared" si="25"/>
        <v>273</v>
      </c>
      <c r="DQ17" s="157">
        <f t="shared" si="26"/>
        <v>552</v>
      </c>
      <c r="DR17" s="166">
        <f>[1]ISRP50!ED17</f>
        <v>38</v>
      </c>
      <c r="DS17" s="166">
        <f>[1]ISRP50!DU17</f>
        <v>40</v>
      </c>
      <c r="DT17" s="166">
        <f>[1]ISRP50!DV17</f>
        <v>11</v>
      </c>
      <c r="DU17" s="156">
        <f t="shared" si="27"/>
        <v>51</v>
      </c>
      <c r="DV17" s="166">
        <f>[1]ISRP50!DW17</f>
        <v>24</v>
      </c>
      <c r="DW17" s="166">
        <f>[1]ISRP50!AN17+[1]ISRP50!DZ17</f>
        <v>78</v>
      </c>
      <c r="DX17" s="166">
        <f>[1]ISRP50!DX17</f>
        <v>30</v>
      </c>
      <c r="DY17" s="166">
        <f>[1]ISRP50!EA17</f>
        <v>48</v>
      </c>
      <c r="DZ17" s="166">
        <f>[1]ISRP50!EB17</f>
        <v>13</v>
      </c>
      <c r="EA17" s="166">
        <f>[1]ISRP50!EC17</f>
        <v>6</v>
      </c>
      <c r="EB17" s="156">
        <f t="shared" si="28"/>
        <v>19</v>
      </c>
      <c r="EC17" s="157">
        <f t="shared" si="29"/>
        <v>288</v>
      </c>
      <c r="ED17" s="166">
        <f>[1]ISRP50!EJ17</f>
        <v>46</v>
      </c>
      <c r="EE17" s="156">
        <f t="shared" si="49"/>
        <v>46</v>
      </c>
      <c r="EF17" s="166">
        <f>[1]ISRP50!EN17</f>
        <v>12</v>
      </c>
      <c r="EG17" s="166">
        <f>[1]ISRP50!EO17</f>
        <v>132</v>
      </c>
      <c r="EH17" s="166">
        <f>[1]ISRP50!EP17</f>
        <v>14</v>
      </c>
      <c r="EI17" s="166">
        <f>[1]ISRP50!FB17</f>
        <v>2</v>
      </c>
      <c r="EJ17" s="166">
        <f>[1]ISRP50!ER17</f>
        <v>11</v>
      </c>
      <c r="EK17" s="166">
        <f>[1]ISRP50!ET17</f>
        <v>1</v>
      </c>
      <c r="EL17" s="156">
        <f t="shared" si="50"/>
        <v>28</v>
      </c>
      <c r="EM17" s="166">
        <f>[1]ISRP50!EW17</f>
        <v>17</v>
      </c>
      <c r="EN17" s="166">
        <f>[1]ISRP50!BU17+[1]ISRP50!EL17</f>
        <v>140</v>
      </c>
      <c r="EO17" s="166">
        <f>[1]ISRP50!BV17</f>
        <v>1</v>
      </c>
      <c r="EP17" s="166">
        <f>[1]ISRP50!BW17</f>
        <v>2</v>
      </c>
      <c r="EQ17" s="166">
        <f>[1]ISRP50!BR17</f>
        <v>1</v>
      </c>
      <c r="ER17" s="166">
        <f>[1]ISRP50!BS17</f>
        <v>0</v>
      </c>
      <c r="ES17" s="166">
        <f>[1]ISRP50!BX17</f>
        <v>0</v>
      </c>
      <c r="ET17" s="166">
        <f>[1]ISRP50!BL17+[1]ISRP50!EM17</f>
        <v>217</v>
      </c>
      <c r="EU17" s="166">
        <f>[1]ISRP50!BQ17</f>
        <v>2</v>
      </c>
      <c r="EV17" s="166">
        <f>[1]ISRP50!BR17</f>
        <v>1</v>
      </c>
      <c r="EW17" s="166">
        <f>[1]ISRP50!BX17</f>
        <v>0</v>
      </c>
      <c r="EX17" s="166">
        <f>[1]ISRP50!BS17</f>
        <v>0</v>
      </c>
      <c r="EY17" s="166">
        <f>[1]ISRP50!EU17</f>
        <v>4</v>
      </c>
      <c r="EZ17" s="166">
        <f>[1]ISRP50!EV17</f>
        <v>3</v>
      </c>
      <c r="FA17" s="156">
        <f t="shared" si="30"/>
        <v>231</v>
      </c>
      <c r="FB17" s="156">
        <f t="shared" si="51"/>
        <v>560</v>
      </c>
      <c r="FC17" s="166">
        <f>[1]ISRP50!FF17</f>
        <v>96</v>
      </c>
      <c r="FD17" s="156">
        <f t="shared" si="52"/>
        <v>96</v>
      </c>
      <c r="FE17" s="166">
        <f>[1]ISRP50!FM17</f>
        <v>1</v>
      </c>
      <c r="FF17" s="166">
        <f>[1]ISRP50!FO17</f>
        <v>2</v>
      </c>
      <c r="FG17" s="166">
        <f>[1]ISRP50!FR17</f>
        <v>5</v>
      </c>
      <c r="FH17" s="166">
        <f>[1]ISRP50!FN17</f>
        <v>1</v>
      </c>
      <c r="FI17" s="166">
        <f>[1]ISRP50!FP17</f>
        <v>1</v>
      </c>
      <c r="FJ17" s="166">
        <f>[1]ISRP50!FQ17</f>
        <v>0</v>
      </c>
      <c r="FK17" s="156">
        <f t="shared" si="31"/>
        <v>10</v>
      </c>
      <c r="FL17" s="166">
        <f>[1]ISRP50!FP17</f>
        <v>1</v>
      </c>
      <c r="FM17" s="166">
        <f>[1]ISRP50!AU17+[1]ISRP50!FL17</f>
        <v>245</v>
      </c>
      <c r="FN17" s="166">
        <f>[1]ISRP50!FH17</f>
        <v>38</v>
      </c>
      <c r="FO17" s="166">
        <f>[1]ISRP50!AZ17</f>
        <v>1</v>
      </c>
      <c r="FP17" s="166">
        <f>[1]ISRP50!AR17+[1]ISRP50!FI17</f>
        <v>74</v>
      </c>
      <c r="FQ17" s="166">
        <f>[1]ISRP50!AW17</f>
        <v>1</v>
      </c>
      <c r="FR17" s="166">
        <f>[1]ISRP50!AS17+[1]ISRP50!FJ17</f>
        <v>81</v>
      </c>
      <c r="FS17" s="166">
        <v>0</v>
      </c>
      <c r="FT17" s="166">
        <v>0</v>
      </c>
      <c r="FU17" s="166">
        <f>[1]ISRP50!AY17</f>
        <v>1</v>
      </c>
      <c r="FV17" s="166">
        <f>[1]ISRP50!AX17</f>
        <v>1</v>
      </c>
      <c r="FW17" s="166">
        <v>0</v>
      </c>
      <c r="FX17" s="166">
        <f>[1]ISRP50!AT17+[1]ISRP50!FK17</f>
        <v>95</v>
      </c>
      <c r="FY17" s="166">
        <v>0</v>
      </c>
      <c r="FZ17" s="156">
        <f>SUM(FL17:FY17)</f>
        <v>538</v>
      </c>
      <c r="GA17" s="157">
        <f t="shared" ref="GA17:GA18" si="63">FK17+FZ17</f>
        <v>548</v>
      </c>
      <c r="GB17" s="166">
        <f>[1]ISRP50!CC17+[1]ISRP50!GH17</f>
        <v>18</v>
      </c>
      <c r="GC17" s="166">
        <f>[1]ISRP50!CE17+[1]ISRP50!GD17</f>
        <v>71</v>
      </c>
      <c r="GD17" s="166">
        <f>[1]ISRP50!EF17</f>
        <v>12</v>
      </c>
      <c r="GE17" s="166">
        <f>[1]ISRP50!CD17+[1]ISRP50!GE17</f>
        <v>7</v>
      </c>
      <c r="GF17" s="166">
        <f>[1]ISRP50!BZ17+[1]ISRP50!GF17</f>
        <v>16</v>
      </c>
      <c r="GG17" s="166">
        <f>[1]ISRP50!CA17+[1]ISRP50!GG17</f>
        <v>16</v>
      </c>
      <c r="GH17" s="166">
        <f>[1]ISRP50!BY17</f>
        <v>0</v>
      </c>
      <c r="GI17" s="166">
        <f>[1]ISRP50!CB17</f>
        <v>1</v>
      </c>
      <c r="GJ17" s="156">
        <f t="shared" si="53"/>
        <v>40</v>
      </c>
      <c r="GK17" s="166">
        <f>[1]ISRP50!GJ17</f>
        <v>7</v>
      </c>
      <c r="GL17" s="166">
        <f>[1]ISRP50!EE17+[1]ISRP50!GI17</f>
        <v>349</v>
      </c>
      <c r="GM17" s="166">
        <f>[1]ISRP50!EG17+[1]ISRP50!GK17</f>
        <v>7</v>
      </c>
      <c r="GN17" s="166">
        <f>[1]ISRP50!GL17</f>
        <v>0</v>
      </c>
      <c r="GO17" s="156">
        <f t="shared" si="34"/>
        <v>363</v>
      </c>
      <c r="GP17" s="156">
        <f t="shared" si="54"/>
        <v>375</v>
      </c>
      <c r="GQ17" s="157">
        <f t="shared" si="55"/>
        <v>504</v>
      </c>
      <c r="GR17" s="166">
        <f>[1]ISRP50!FT17</f>
        <v>46</v>
      </c>
      <c r="GS17" s="166">
        <f>[1]ISRP50!FU17</f>
        <v>17</v>
      </c>
      <c r="GT17" s="166">
        <f>[1]ISRP50!GB17</f>
        <v>23</v>
      </c>
      <c r="GU17" s="166">
        <f>[1]ISRP50!FV17</f>
        <v>11</v>
      </c>
      <c r="GV17" s="166">
        <f>[1]ISRP50!FW17</f>
        <v>6</v>
      </c>
      <c r="GW17" s="158">
        <f t="shared" si="56"/>
        <v>17</v>
      </c>
      <c r="GX17" s="166">
        <f>[1]ISRP50!FX17</f>
        <v>12</v>
      </c>
      <c r="GY17" s="166">
        <f>[1]ISRP50!FZ17</f>
        <v>36</v>
      </c>
      <c r="GZ17" s="166">
        <f>[1]ISRP50!GA17</f>
        <v>2</v>
      </c>
      <c r="HA17" s="166">
        <f>[1]ISRP50!FY17</f>
        <v>8</v>
      </c>
      <c r="HB17" s="157">
        <f t="shared" si="35"/>
        <v>161</v>
      </c>
      <c r="HE17" s="160">
        <f>M17+BG17+BS17+CZ17+DQ17+EC17+FB17+GA17+GQ17-BI17-DR17+AI17+AL17</f>
        <v>4808</v>
      </c>
      <c r="HF17" s="160">
        <f t="shared" si="11"/>
        <v>611</v>
      </c>
      <c r="HG17" s="160">
        <f>FC17+GR17+GS17+GT17+GU17+GV17+GX17+GY17+GZ17+HA17+AF17</f>
        <v>319</v>
      </c>
      <c r="HH17" s="160">
        <f t="shared" si="13"/>
        <v>5738</v>
      </c>
      <c r="HI17" s="161"/>
      <c r="HJ17" s="208" t="s">
        <v>304</v>
      </c>
      <c r="HK17" s="209"/>
      <c r="HL17" s="210"/>
      <c r="HM17" s="210"/>
      <c r="HN17" s="210"/>
      <c r="HO17" s="210"/>
      <c r="HP17" s="210"/>
      <c r="HQ17" s="210"/>
      <c r="HR17" s="161">
        <v>0</v>
      </c>
      <c r="HS17" s="206"/>
      <c r="HT17" s="173"/>
      <c r="HW17" s="211"/>
      <c r="HY17" s="173"/>
      <c r="HZ17" s="212"/>
      <c r="IA17" s="136"/>
      <c r="IB17" s="136"/>
      <c r="IC17" s="161"/>
      <c r="IQ17" s="159" t="s">
        <v>305</v>
      </c>
    </row>
    <row r="18" spans="1:260" s="215" customFormat="1" ht="36.6" customHeight="1">
      <c r="A18" s="213">
        <v>13</v>
      </c>
      <c r="B18" s="214" t="s">
        <v>306</v>
      </c>
      <c r="C18" s="155">
        <f>M18+AP18+BG18+BS18+CO18+CZ18+DQ18+EC18+EE18+FB18+FD18+GA18+GQ18+HB18</f>
        <v>5455</v>
      </c>
      <c r="D18" s="166">
        <f>[1]ISRP50!D18</f>
        <v>111</v>
      </c>
      <c r="E18" s="155">
        <f>[1]ISRP50!E18</f>
        <v>113</v>
      </c>
      <c r="F18" s="166">
        <f>[1]ISRP50!F18</f>
        <v>129</v>
      </c>
      <c r="G18" s="166">
        <f>[1]ISRP50!G18</f>
        <v>139</v>
      </c>
      <c r="H18" s="166">
        <f>[1]ISRP50!H18</f>
        <v>133</v>
      </c>
      <c r="I18" s="166">
        <f>[1]ISRP50!I18</f>
        <v>117</v>
      </c>
      <c r="J18" s="166">
        <f>[1]ISRP50!J18</f>
        <v>56</v>
      </c>
      <c r="K18" s="166">
        <f>[1]ISRP50!K18</f>
        <v>38</v>
      </c>
      <c r="L18" s="156">
        <f t="shared" si="14"/>
        <v>94</v>
      </c>
      <c r="M18" s="157">
        <f t="shared" si="60"/>
        <v>836</v>
      </c>
      <c r="N18" s="166">
        <f>[1]ISRP50!M18</f>
        <v>42</v>
      </c>
      <c r="O18" s="166">
        <f>[1]ISRP50!V18</f>
        <v>1</v>
      </c>
      <c r="P18" s="156">
        <f t="shared" si="36"/>
        <v>43</v>
      </c>
      <c r="Q18" s="166">
        <f>[1]ISRP50!N18</f>
        <v>62</v>
      </c>
      <c r="R18" s="166">
        <f>[1]ISRP50!O18</f>
        <v>75</v>
      </c>
      <c r="S18" s="166">
        <f>[1]ISRP50!P18</f>
        <v>2</v>
      </c>
      <c r="T18" s="156">
        <f t="shared" si="16"/>
        <v>77</v>
      </c>
      <c r="U18" s="166">
        <f>[1]ISRP50!Q18</f>
        <v>26</v>
      </c>
      <c r="V18" s="166">
        <f>[1]ISRP50!W18</f>
        <v>16</v>
      </c>
      <c r="W18" s="166">
        <f>[1]ISRP50!S18</f>
        <v>23</v>
      </c>
      <c r="X18" s="156">
        <f t="shared" si="17"/>
        <v>39</v>
      </c>
      <c r="Y18" s="166">
        <f>[1]ISRP50!X18</f>
        <v>15</v>
      </c>
      <c r="Z18" s="166">
        <f>[1]ISRP50!U18</f>
        <v>2</v>
      </c>
      <c r="AA18" s="156">
        <f t="shared" si="18"/>
        <v>17</v>
      </c>
      <c r="AB18" s="166">
        <f>[1]ISRP50!Y18</f>
        <v>2</v>
      </c>
      <c r="AC18" s="166">
        <f>[1]ISRP50!R18</f>
        <v>10</v>
      </c>
      <c r="AD18" s="166">
        <f>[1]ISRP50!T18</f>
        <v>2</v>
      </c>
      <c r="AE18" s="156">
        <f t="shared" si="19"/>
        <v>14</v>
      </c>
      <c r="AF18" s="166">
        <f>[1]ISRP50!Z18</f>
        <v>61</v>
      </c>
      <c r="AG18" s="166">
        <f>[1]ISRP50!AA18</f>
        <v>18</v>
      </c>
      <c r="AH18" s="166">
        <f>[1]ISRP50!BO18</f>
        <v>0</v>
      </c>
      <c r="AI18" s="166">
        <f>[1]ISRP50!AB18+[1]ISRP50!CF18</f>
        <v>15</v>
      </c>
      <c r="AJ18" s="166">
        <f>[1]ISRP50!BT18</f>
        <v>0</v>
      </c>
      <c r="AK18" s="156">
        <f t="shared" si="37"/>
        <v>15</v>
      </c>
      <c r="AL18" s="166">
        <f>[1]ISRP50!AC18+[1]ISRP50!CG18</f>
        <v>15</v>
      </c>
      <c r="AM18" s="166">
        <f>[1]ISRP50!CG18</f>
        <v>1</v>
      </c>
      <c r="AN18" s="156">
        <f t="shared" si="20"/>
        <v>16</v>
      </c>
      <c r="AO18" s="156">
        <f>AK18+AN18</f>
        <v>31</v>
      </c>
      <c r="AP18" s="157">
        <f t="shared" si="38"/>
        <v>388</v>
      </c>
      <c r="AQ18" s="166">
        <f>[1]ISRP50!AE18</f>
        <v>29</v>
      </c>
      <c r="AR18" s="166">
        <f>[1]ISRP50!AF18</f>
        <v>204</v>
      </c>
      <c r="AS18" s="155">
        <v>0</v>
      </c>
      <c r="AT18" s="156">
        <f t="shared" si="39"/>
        <v>204</v>
      </c>
      <c r="AU18" s="166">
        <f>[1]ISRP50!AP18+[1]ISRP50!DY18</f>
        <v>11</v>
      </c>
      <c r="AV18" s="166">
        <f>[1]ISRP50!AI18+[1]ISRP50!AO18</f>
        <v>144</v>
      </c>
      <c r="AW18" s="166">
        <f>[1]ISRP50!AK18</f>
        <v>95</v>
      </c>
      <c r="AX18" s="155">
        <v>0</v>
      </c>
      <c r="AY18" s="166">
        <f>[1]ISRP50!AH18</f>
        <v>56</v>
      </c>
      <c r="AZ18" s="166">
        <f>[1]ISRP50!AG18</f>
        <v>72</v>
      </c>
      <c r="BA18" s="155">
        <v>0</v>
      </c>
      <c r="BB18" s="155">
        <f>BB9</f>
        <v>0</v>
      </c>
      <c r="BC18" s="166">
        <f>[1]ISRP50!AJ18</f>
        <v>52</v>
      </c>
      <c r="BD18" s="166">
        <f>[1]ISRP50!AL18</f>
        <v>168</v>
      </c>
      <c r="BE18" s="155">
        <f>[1]ISRP50!AM18</f>
        <v>1</v>
      </c>
      <c r="BF18" s="156">
        <f t="shared" si="22"/>
        <v>588</v>
      </c>
      <c r="BG18" s="156">
        <f t="shared" si="40"/>
        <v>832</v>
      </c>
      <c r="BH18" s="166">
        <f>[1]ISRP50!BD18</f>
        <v>56</v>
      </c>
      <c r="BI18" s="166">
        <f>[1]ISRP50!BC18</f>
        <v>6</v>
      </c>
      <c r="BJ18" s="166">
        <f>[1]ISRP50!BE18</f>
        <v>91</v>
      </c>
      <c r="BK18" s="166">
        <f>[1]ISRP50!BF18</f>
        <v>51</v>
      </c>
      <c r="BL18" s="166">
        <f>[1]ISRP50!BG18</f>
        <v>38</v>
      </c>
      <c r="BM18" s="166">
        <f>[1]ISRP50!BH18</f>
        <v>95</v>
      </c>
      <c r="BN18" s="166">
        <f>[1]ISRP50!BI18</f>
        <v>1</v>
      </c>
      <c r="BO18" s="155">
        <v>0</v>
      </c>
      <c r="BP18" s="166">
        <f>[1]ISRP50!BJ18</f>
        <v>44</v>
      </c>
      <c r="BQ18" s="166">
        <f>[1]ISRP50!BK18</f>
        <v>23</v>
      </c>
      <c r="BR18" s="156">
        <f t="shared" si="41"/>
        <v>68</v>
      </c>
      <c r="BS18" s="156">
        <f t="shared" si="42"/>
        <v>405</v>
      </c>
      <c r="BT18" s="166">
        <f>[1]ISRP50!CI18</f>
        <v>10</v>
      </c>
      <c r="BU18" s="166">
        <f>[1]ISRP50!CX18</f>
        <v>7</v>
      </c>
      <c r="BV18" s="166">
        <f>[1]ISRP50!CK18</f>
        <v>16</v>
      </c>
      <c r="BW18" s="166">
        <f>[1]ISRP50!CJ18</f>
        <v>32</v>
      </c>
      <c r="BX18" s="166">
        <f>[1]ISRP50!CO18</f>
        <v>44</v>
      </c>
      <c r="BY18" s="166">
        <f>[1]ISRP50!CP18</f>
        <v>10</v>
      </c>
      <c r="BZ18" s="155">
        <f>BZ9</f>
        <v>0</v>
      </c>
      <c r="CA18" s="166">
        <f>[1]ISRP50!CQ18</f>
        <v>4</v>
      </c>
      <c r="CB18" s="155">
        <f>CB9</f>
        <v>0</v>
      </c>
      <c r="CC18" s="166">
        <f>[1]ISRP50!CR18</f>
        <v>6</v>
      </c>
      <c r="CD18" s="156">
        <f>SUM(BY18:CC18)</f>
        <v>20</v>
      </c>
      <c r="CE18" s="166">
        <f>[1]ISRP50!CS18</f>
        <v>39</v>
      </c>
      <c r="CF18" s="166">
        <f>[1]ISRP50!CU18</f>
        <v>6</v>
      </c>
      <c r="CG18" s="166">
        <f>[1]ISRP50!CT18</f>
        <v>5</v>
      </c>
      <c r="CH18" s="156">
        <f t="shared" si="44"/>
        <v>11</v>
      </c>
      <c r="CI18" s="166">
        <f>[1]ISRP50!CL18</f>
        <v>10</v>
      </c>
      <c r="CJ18" s="166">
        <f>[1]ISRP50!CW18</f>
        <v>0</v>
      </c>
      <c r="CK18" s="166">
        <f>[1]ISRP50!CN18</f>
        <v>0</v>
      </c>
      <c r="CL18" s="166">
        <f>[1]ISRP50!CM18</f>
        <v>0</v>
      </c>
      <c r="CM18" s="155">
        <f t="shared" si="62"/>
        <v>10</v>
      </c>
      <c r="CN18" s="166">
        <f>[1]ISRP50!CV18</f>
        <v>14</v>
      </c>
      <c r="CO18" s="157">
        <f t="shared" si="24"/>
        <v>203</v>
      </c>
      <c r="CP18" s="166">
        <f>[1]ISRP50!CZ18</f>
        <v>33</v>
      </c>
      <c r="CQ18" s="166">
        <f>[1]ISRP50!DA18</f>
        <v>35</v>
      </c>
      <c r="CR18" s="166">
        <f>[1]ISRP50!DC18</f>
        <v>47</v>
      </c>
      <c r="CS18" s="156">
        <f t="shared" si="45"/>
        <v>82</v>
      </c>
      <c r="CT18" s="166">
        <f>[1]ISRP50!DD18</f>
        <v>44</v>
      </c>
      <c r="CU18" s="166">
        <f>[1]ISRP50!DE18</f>
        <v>37</v>
      </c>
      <c r="CV18" s="166">
        <f>[1]ISRP50!DF18</f>
        <v>26</v>
      </c>
      <c r="CW18" s="155">
        <v>0</v>
      </c>
      <c r="CX18" s="156">
        <f t="shared" si="46"/>
        <v>63</v>
      </c>
      <c r="CY18" s="166">
        <f>[1]ISRP50!DH18</f>
        <v>30</v>
      </c>
      <c r="CZ18" s="157">
        <f t="shared" si="47"/>
        <v>252</v>
      </c>
      <c r="DA18" s="166">
        <f>[1]ISRP50!DK18</f>
        <v>45</v>
      </c>
      <c r="DB18" s="166">
        <f>[1]ISRP50!DL18</f>
        <v>21</v>
      </c>
      <c r="DC18" s="166">
        <f>[1]ISRP50!DM18</f>
        <v>18</v>
      </c>
      <c r="DD18" s="166">
        <f>[1]ISRP50!DJ18</f>
        <v>154</v>
      </c>
      <c r="DE18" s="156">
        <f t="shared" si="48"/>
        <v>238</v>
      </c>
      <c r="DF18" s="166">
        <f>[1]ISRP50!DR18</f>
        <v>7</v>
      </c>
      <c r="DG18" s="166">
        <f>[1]ISRP50!DS18</f>
        <v>16</v>
      </c>
      <c r="DH18" s="155">
        <f>DH9</f>
        <v>0</v>
      </c>
      <c r="DI18" s="166">
        <f>[1]ISRP50!DN18</f>
        <v>114</v>
      </c>
      <c r="DJ18" s="155">
        <f>DJ9</f>
        <v>0</v>
      </c>
      <c r="DK18" s="166">
        <f>[1]ISRP50!DO18</f>
        <v>4</v>
      </c>
      <c r="DL18" s="166">
        <f>[1]ISRP50!DP18</f>
        <v>67</v>
      </c>
      <c r="DM18" s="155">
        <f>DM9</f>
        <v>0</v>
      </c>
      <c r="DN18" s="166">
        <f>[1]ISRP50!DQ18</f>
        <v>78</v>
      </c>
      <c r="DO18" s="155">
        <f>DO9</f>
        <v>0</v>
      </c>
      <c r="DP18" s="156">
        <f t="shared" si="25"/>
        <v>263</v>
      </c>
      <c r="DQ18" s="157">
        <f t="shared" si="26"/>
        <v>524</v>
      </c>
      <c r="DR18" s="166">
        <f>[1]ISRP50!ED18</f>
        <v>38</v>
      </c>
      <c r="DS18" s="166">
        <f>[1]ISRP50!DU18</f>
        <v>40</v>
      </c>
      <c r="DT18" s="166">
        <f>[1]ISRP50!DV18</f>
        <v>10</v>
      </c>
      <c r="DU18" s="156">
        <f t="shared" si="27"/>
        <v>50</v>
      </c>
      <c r="DV18" s="166">
        <f>[1]ISRP50!DW18</f>
        <v>23</v>
      </c>
      <c r="DW18" s="166">
        <f>[1]ISRP50!AN18+[1]ISRP50!DZ18</f>
        <v>75</v>
      </c>
      <c r="DX18" s="166">
        <f>[1]ISRP50!DX18</f>
        <v>30</v>
      </c>
      <c r="DY18" s="166">
        <f>[1]ISRP50!EA18</f>
        <v>48</v>
      </c>
      <c r="DZ18" s="166">
        <f>[1]ISRP50!EB18</f>
        <v>12</v>
      </c>
      <c r="EA18" s="166">
        <f>[1]ISRP50!EC18</f>
        <v>6</v>
      </c>
      <c r="EB18" s="156">
        <f t="shared" si="28"/>
        <v>18</v>
      </c>
      <c r="EC18" s="157">
        <f t="shared" si="29"/>
        <v>282</v>
      </c>
      <c r="ED18" s="166">
        <f>[1]ISRP50!EJ18</f>
        <v>43</v>
      </c>
      <c r="EE18" s="156">
        <f t="shared" si="49"/>
        <v>43</v>
      </c>
      <c r="EF18" s="166">
        <f>[1]ISRP50!EN18</f>
        <v>11</v>
      </c>
      <c r="EG18" s="166">
        <f>[1]ISRP50!EO18</f>
        <v>101</v>
      </c>
      <c r="EH18" s="166">
        <f>[1]ISRP50!EP18</f>
        <v>13</v>
      </c>
      <c r="EI18" s="166">
        <f>[1]ISRP50!FB18</f>
        <v>2</v>
      </c>
      <c r="EJ18" s="166">
        <f>[1]ISRP50!ER18</f>
        <v>11</v>
      </c>
      <c r="EK18" s="166">
        <f>[1]ISRP50!ET18</f>
        <v>1</v>
      </c>
      <c r="EL18" s="156">
        <f t="shared" si="50"/>
        <v>27</v>
      </c>
      <c r="EM18" s="166">
        <f>[1]ISRP50!EW18</f>
        <v>15</v>
      </c>
      <c r="EN18" s="166">
        <f>[1]ISRP50!BU18+[1]ISRP50!EL18</f>
        <v>106</v>
      </c>
      <c r="EO18" s="166">
        <f>[1]ISRP50!BV18</f>
        <v>1</v>
      </c>
      <c r="EP18" s="166">
        <f>[1]ISRP50!BW18</f>
        <v>1</v>
      </c>
      <c r="EQ18" s="155">
        <f>EQ9</f>
        <v>1</v>
      </c>
      <c r="ER18" s="155">
        <f>ER9</f>
        <v>0</v>
      </c>
      <c r="ES18" s="166">
        <f>[1]ISRP50!BX18</f>
        <v>0</v>
      </c>
      <c r="ET18" s="166">
        <f>[1]ISRP50!BL18+[1]ISRP50!EM18</f>
        <v>170</v>
      </c>
      <c r="EU18" s="166">
        <f>[1]ISRP50!BQ18</f>
        <v>2</v>
      </c>
      <c r="EV18" s="166">
        <f>[1]ISRP50!BR18</f>
        <v>1</v>
      </c>
      <c r="EW18" s="155">
        <f>EW9</f>
        <v>0</v>
      </c>
      <c r="EX18" s="166">
        <f>[1]ISRP50!BS18</f>
        <v>0</v>
      </c>
      <c r="EY18" s="166">
        <f>[1]ISRP50!EU18</f>
        <v>2</v>
      </c>
      <c r="EZ18" s="166">
        <f>[1]ISRP50!EV18</f>
        <v>1</v>
      </c>
      <c r="FA18" s="156">
        <f t="shared" si="30"/>
        <v>179</v>
      </c>
      <c r="FB18" s="156">
        <f t="shared" si="51"/>
        <v>439</v>
      </c>
      <c r="FC18" s="166">
        <f>[1]ISRP50!FF18</f>
        <v>95</v>
      </c>
      <c r="FD18" s="156">
        <f t="shared" si="52"/>
        <v>95</v>
      </c>
      <c r="FE18" s="166">
        <f>[1]ISRP50!FM18</f>
        <v>1</v>
      </c>
      <c r="FF18" s="166">
        <f>[1]ISRP50!FO18</f>
        <v>2</v>
      </c>
      <c r="FG18" s="166">
        <f>[1]ISRP50!FR18</f>
        <v>2</v>
      </c>
      <c r="FH18" s="166">
        <f>[1]ISRP50!FN18</f>
        <v>1</v>
      </c>
      <c r="FI18" s="166">
        <f>[1]ISRP50!FP18</f>
        <v>1</v>
      </c>
      <c r="FJ18" s="166">
        <f>[1]ISRP50!FQ18</f>
        <v>0</v>
      </c>
      <c r="FK18" s="156">
        <f t="shared" si="31"/>
        <v>7</v>
      </c>
      <c r="FL18" s="166">
        <f>[1]ISRP50!FP18</f>
        <v>1</v>
      </c>
      <c r="FM18" s="166">
        <f>[1]ISRP50!AU18+[1]ISRP50!FL18</f>
        <v>230</v>
      </c>
      <c r="FN18" s="166">
        <f>[1]ISRP50!FH18</f>
        <v>33</v>
      </c>
      <c r="FO18" s="166">
        <f>[1]ISRP50!AZ18</f>
        <v>0</v>
      </c>
      <c r="FP18" s="166">
        <f>[1]ISRP50!AR18+[1]ISRP50!FI18</f>
        <v>72</v>
      </c>
      <c r="FQ18" s="166">
        <f>[1]ISRP50!AW18</f>
        <v>1</v>
      </c>
      <c r="FR18" s="166">
        <f>[1]ISRP50!AS18+[1]ISRP50!FJ18</f>
        <v>76</v>
      </c>
      <c r="FS18" s="155">
        <f>FS9</f>
        <v>0</v>
      </c>
      <c r="FT18" s="155">
        <f>FT9</f>
        <v>0</v>
      </c>
      <c r="FU18" s="166">
        <f>[1]ISRP50!AY18</f>
        <v>1</v>
      </c>
      <c r="FV18" s="166">
        <f>[1]ISRP50!AX18</f>
        <v>0</v>
      </c>
      <c r="FW18" s="155">
        <v>0</v>
      </c>
      <c r="FX18" s="166">
        <f>[1]ISRP50!AT18+[1]ISRP50!FK18</f>
        <v>91</v>
      </c>
      <c r="FY18" s="155">
        <f>FY9</f>
        <v>0</v>
      </c>
      <c r="FZ18" s="156">
        <f>SUM(FL18:FY18)</f>
        <v>505</v>
      </c>
      <c r="GA18" s="157">
        <f t="shared" si="63"/>
        <v>512</v>
      </c>
      <c r="GB18" s="166">
        <f>[1]ISRP50!CC18+[1]ISRP50!GH18</f>
        <v>17</v>
      </c>
      <c r="GC18" s="166">
        <f>[1]ISRP50!CE18+[1]ISRP50!GD18</f>
        <v>70</v>
      </c>
      <c r="GD18" s="166">
        <f>[1]ISRP50!EF18</f>
        <v>12</v>
      </c>
      <c r="GE18" s="166">
        <f>[1]ISRP50!CD18+[1]ISRP50!GE18</f>
        <v>7</v>
      </c>
      <c r="GF18" s="166">
        <f>[1]ISRP50!BZ18+[1]ISRP50!GF18</f>
        <v>16</v>
      </c>
      <c r="GG18" s="166">
        <f>[1]ISRP50!CA18+[1]ISRP50!GG18</f>
        <v>15</v>
      </c>
      <c r="GH18" s="166">
        <f>[1]ISRP50!BY18</f>
        <v>0</v>
      </c>
      <c r="GI18" s="166">
        <f>[1]ISRP50!CB18</f>
        <v>1</v>
      </c>
      <c r="GJ18" s="156">
        <f t="shared" si="53"/>
        <v>39</v>
      </c>
      <c r="GK18" s="166">
        <f>[1]ISRP50!GJ18</f>
        <v>7</v>
      </c>
      <c r="GL18" s="166">
        <f>[1]ISRP50!EE18+[1]ISRP50!GI18</f>
        <v>335</v>
      </c>
      <c r="GM18" s="166">
        <f>[1]ISRP50!EG18+[1]ISRP50!GK18</f>
        <v>7</v>
      </c>
      <c r="GN18" s="166">
        <f>[1]ISRP50!GL18</f>
        <v>0</v>
      </c>
      <c r="GO18" s="156">
        <f t="shared" si="34"/>
        <v>349</v>
      </c>
      <c r="GP18" s="156">
        <f t="shared" si="54"/>
        <v>361</v>
      </c>
      <c r="GQ18" s="157">
        <f t="shared" si="55"/>
        <v>487</v>
      </c>
      <c r="GR18" s="166">
        <f>[1]ISRP50!FT18</f>
        <v>45</v>
      </c>
      <c r="GS18" s="166">
        <f>[1]ISRP50!FU18</f>
        <v>17</v>
      </c>
      <c r="GT18" s="166">
        <f>[1]ISRP50!GB18</f>
        <v>22</v>
      </c>
      <c r="GU18" s="166">
        <f>[1]ISRP50!FV18</f>
        <v>11</v>
      </c>
      <c r="GV18" s="166">
        <f>[1]ISRP50!FW18</f>
        <v>6</v>
      </c>
      <c r="GW18" s="158">
        <f>GW9</f>
        <v>17</v>
      </c>
      <c r="GX18" s="166">
        <f>[1]ISRP50!FX18</f>
        <v>12</v>
      </c>
      <c r="GY18" s="166">
        <f>[1]ISRP50!FZ18</f>
        <v>34</v>
      </c>
      <c r="GZ18" s="166">
        <f>[1]ISRP50!GA18</f>
        <v>2</v>
      </c>
      <c r="HA18" s="166">
        <f>[1]ISRP50!FY18</f>
        <v>8</v>
      </c>
      <c r="HB18" s="157">
        <f t="shared" si="35"/>
        <v>157</v>
      </c>
      <c r="HE18" s="160">
        <f>M18+BG18+BS18+CZ18+DQ18+EC18+FB18+GA18+GQ18-BI18-DR18+AI18+AL18</f>
        <v>4555</v>
      </c>
      <c r="HF18" s="160">
        <f t="shared" si="11"/>
        <v>587</v>
      </c>
      <c r="HG18" s="160">
        <f>FC18+GR18+GS18+GT18+GU18+GV18+GX18+GY18+GZ18+HA18+AF18</f>
        <v>313</v>
      </c>
      <c r="HH18" s="160">
        <f t="shared" si="13"/>
        <v>5455</v>
      </c>
      <c r="HI18" s="161"/>
      <c r="HJ18" s="216" t="s">
        <v>11</v>
      </c>
      <c r="HK18" s="217"/>
      <c r="HL18" s="148" t="s">
        <v>27</v>
      </c>
      <c r="HM18" s="148" t="s">
        <v>29</v>
      </c>
      <c r="HN18" s="149" t="s">
        <v>35</v>
      </c>
      <c r="HO18" s="149" t="s">
        <v>36</v>
      </c>
      <c r="HP18" s="148" t="s">
        <v>307</v>
      </c>
      <c r="HQ18" s="148" t="s">
        <v>38</v>
      </c>
      <c r="HR18" s="218">
        <v>0</v>
      </c>
      <c r="HS18" s="148" t="s">
        <v>39</v>
      </c>
      <c r="HT18" s="148" t="s">
        <v>40</v>
      </c>
      <c r="HU18" s="148" t="s">
        <v>41</v>
      </c>
      <c r="HV18" s="148" t="s">
        <v>42</v>
      </c>
      <c r="HW18" s="148" t="s">
        <v>43</v>
      </c>
      <c r="HX18" s="148" t="s">
        <v>44</v>
      </c>
      <c r="HY18" s="148" t="s">
        <v>45</v>
      </c>
      <c r="HZ18" s="151" t="s">
        <v>46</v>
      </c>
      <c r="IA18" s="219"/>
      <c r="IB18" s="144"/>
      <c r="IC18" s="161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</row>
    <row r="19" spans="1:260" s="173" customFormat="1" ht="44.45" customHeight="1" thickBot="1">
      <c r="A19" s="170"/>
      <c r="B19" s="171" t="s">
        <v>308</v>
      </c>
      <c r="C19" s="172">
        <f>(C18*100/C17)</f>
        <v>95.067967933077725</v>
      </c>
      <c r="D19" s="172">
        <f>D18*100/D17</f>
        <v>98.230088495575217</v>
      </c>
      <c r="E19" s="172">
        <f t="shared" ref="E19:L19" si="64">E18*100/E17</f>
        <v>98.260869565217391</v>
      </c>
      <c r="F19" s="172">
        <f t="shared" si="64"/>
        <v>98.473282442748086</v>
      </c>
      <c r="G19" s="172">
        <f t="shared" si="64"/>
        <v>97.887323943661968</v>
      </c>
      <c r="H19" s="172">
        <f t="shared" si="64"/>
        <v>100</v>
      </c>
      <c r="I19" s="172">
        <f t="shared" si="64"/>
        <v>99.152542372881356</v>
      </c>
      <c r="J19" s="172">
        <f t="shared" si="64"/>
        <v>100</v>
      </c>
      <c r="K19" s="172">
        <f t="shared" si="64"/>
        <v>100</v>
      </c>
      <c r="L19" s="172">
        <f t="shared" si="64"/>
        <v>100</v>
      </c>
      <c r="M19" s="172">
        <f>M18*100/M17</f>
        <v>98.817966903073284</v>
      </c>
      <c r="N19" s="172">
        <f>N18*100/N17</f>
        <v>97.674418604651166</v>
      </c>
      <c r="O19" s="172">
        <f t="shared" ref="O19:BZ19" si="65">O18*100/O17</f>
        <v>100</v>
      </c>
      <c r="P19" s="172">
        <f t="shared" si="65"/>
        <v>97.727272727272734</v>
      </c>
      <c r="Q19" s="172">
        <f>Q18*100/Q17</f>
        <v>96.875</v>
      </c>
      <c r="R19" s="172">
        <f t="shared" si="65"/>
        <v>98.684210526315795</v>
      </c>
      <c r="S19" s="172">
        <f t="shared" si="65"/>
        <v>100</v>
      </c>
      <c r="T19" s="172">
        <f>T18*100/T17</f>
        <v>98.717948717948715</v>
      </c>
      <c r="U19" s="172">
        <f t="shared" si="65"/>
        <v>96.296296296296291</v>
      </c>
      <c r="V19" s="172">
        <f t="shared" si="65"/>
        <v>100</v>
      </c>
      <c r="W19" s="172">
        <f t="shared" si="65"/>
        <v>100</v>
      </c>
      <c r="X19" s="172">
        <f t="shared" si="65"/>
        <v>100</v>
      </c>
      <c r="Y19" s="172">
        <f t="shared" si="65"/>
        <v>100</v>
      </c>
      <c r="Z19" s="172">
        <f t="shared" si="65"/>
        <v>100</v>
      </c>
      <c r="AA19" s="172">
        <f t="shared" si="65"/>
        <v>100</v>
      </c>
      <c r="AB19" s="172">
        <f t="shared" si="65"/>
        <v>66.666666666666671</v>
      </c>
      <c r="AC19" s="172">
        <f t="shared" si="65"/>
        <v>100</v>
      </c>
      <c r="AD19" s="172">
        <f t="shared" si="65"/>
        <v>100</v>
      </c>
      <c r="AE19" s="172">
        <f t="shared" si="65"/>
        <v>93.333333333333329</v>
      </c>
      <c r="AF19" s="172">
        <f t="shared" si="65"/>
        <v>98.387096774193552</v>
      </c>
      <c r="AG19" s="172">
        <f t="shared" si="65"/>
        <v>100</v>
      </c>
      <c r="AH19" s="172" t="e">
        <f t="shared" si="65"/>
        <v>#DIV/0!</v>
      </c>
      <c r="AI19" s="172">
        <f t="shared" si="65"/>
        <v>100</v>
      </c>
      <c r="AJ19" s="172" t="e">
        <f t="shared" si="65"/>
        <v>#DIV/0!</v>
      </c>
      <c r="AK19" s="172">
        <f t="shared" si="65"/>
        <v>100</v>
      </c>
      <c r="AL19" s="172">
        <f t="shared" si="65"/>
        <v>93.75</v>
      </c>
      <c r="AM19" s="172">
        <f t="shared" si="65"/>
        <v>100</v>
      </c>
      <c r="AN19" s="172">
        <f t="shared" si="65"/>
        <v>94.117647058823536</v>
      </c>
      <c r="AO19" s="172">
        <f t="shared" si="65"/>
        <v>96.875</v>
      </c>
      <c r="AP19" s="172">
        <f t="shared" si="65"/>
        <v>97.979797979797979</v>
      </c>
      <c r="AQ19" s="172">
        <f t="shared" si="65"/>
        <v>100</v>
      </c>
      <c r="AR19" s="172">
        <f>AR18*100/AR17</f>
        <v>98.07692307692308</v>
      </c>
      <c r="AS19" s="172" t="e">
        <f t="shared" si="65"/>
        <v>#DIV/0!</v>
      </c>
      <c r="AT19" s="172">
        <f t="shared" si="65"/>
        <v>98.07692307692308</v>
      </c>
      <c r="AU19" s="172">
        <f t="shared" si="65"/>
        <v>84.615384615384613</v>
      </c>
      <c r="AV19" s="172">
        <f t="shared" si="65"/>
        <v>98.630136986301366</v>
      </c>
      <c r="AW19" s="172">
        <f t="shared" si="65"/>
        <v>98.958333333333329</v>
      </c>
      <c r="AX19" s="172" t="e">
        <f t="shared" si="65"/>
        <v>#DIV/0!</v>
      </c>
      <c r="AY19" s="172">
        <f t="shared" si="65"/>
        <v>98.245614035087726</v>
      </c>
      <c r="AZ19" s="172">
        <f t="shared" si="65"/>
        <v>97.297297297297291</v>
      </c>
      <c r="BA19" s="172" t="e">
        <f t="shared" si="65"/>
        <v>#DIV/0!</v>
      </c>
      <c r="BB19" s="172" t="e">
        <f t="shared" si="65"/>
        <v>#DIV/0!</v>
      </c>
      <c r="BC19" s="172">
        <f t="shared" si="65"/>
        <v>98.113207547169807</v>
      </c>
      <c r="BD19" s="172">
        <f t="shared" si="65"/>
        <v>98.245614035087726</v>
      </c>
      <c r="BE19" s="172">
        <f t="shared" si="65"/>
        <v>50</v>
      </c>
      <c r="BF19" s="172">
        <f t="shared" si="65"/>
        <v>98.163606010016693</v>
      </c>
      <c r="BG19" s="172">
        <f>BG18*100/BG17</f>
        <v>97.997644287396938</v>
      </c>
      <c r="BH19" s="172">
        <f t="shared" si="65"/>
        <v>100</v>
      </c>
      <c r="BI19" s="172">
        <f t="shared" si="65"/>
        <v>100</v>
      </c>
      <c r="BJ19" s="172">
        <f t="shared" si="65"/>
        <v>97.849462365591393</v>
      </c>
      <c r="BK19" s="172">
        <f t="shared" si="65"/>
        <v>94.444444444444443</v>
      </c>
      <c r="BL19" s="172">
        <f t="shared" si="65"/>
        <v>97.435897435897431</v>
      </c>
      <c r="BM19" s="172">
        <f t="shared" si="65"/>
        <v>96.938775510204081</v>
      </c>
      <c r="BN19" s="172">
        <f t="shared" si="65"/>
        <v>100</v>
      </c>
      <c r="BO19" s="172" t="e">
        <f t="shared" si="65"/>
        <v>#DIV/0!</v>
      </c>
      <c r="BP19" s="172">
        <f t="shared" si="65"/>
        <v>95.652173913043484</v>
      </c>
      <c r="BQ19" s="172">
        <f t="shared" si="65"/>
        <v>100</v>
      </c>
      <c r="BR19" s="172">
        <f t="shared" si="65"/>
        <v>97.142857142857139</v>
      </c>
      <c r="BS19" s="172">
        <f t="shared" si="65"/>
        <v>97.355769230769226</v>
      </c>
      <c r="BT19" s="172">
        <f t="shared" si="65"/>
        <v>83.333333333333329</v>
      </c>
      <c r="BU19" s="172">
        <f t="shared" si="65"/>
        <v>87.5</v>
      </c>
      <c r="BV19" s="172">
        <f t="shared" si="65"/>
        <v>100</v>
      </c>
      <c r="BW19" s="172">
        <f t="shared" si="65"/>
        <v>94.117647058823536</v>
      </c>
      <c r="BX19" s="172">
        <f t="shared" si="65"/>
        <v>88</v>
      </c>
      <c r="BY19" s="172">
        <f t="shared" si="65"/>
        <v>90.909090909090907</v>
      </c>
      <c r="BZ19" s="172" t="e">
        <f t="shared" si="65"/>
        <v>#DIV/0!</v>
      </c>
      <c r="CA19" s="172">
        <f t="shared" ref="CA19:ER19" si="66">CA18*100/CA17</f>
        <v>100</v>
      </c>
      <c r="CB19" s="172" t="e">
        <f t="shared" si="66"/>
        <v>#DIV/0!</v>
      </c>
      <c r="CC19" s="172">
        <f t="shared" si="66"/>
        <v>100</v>
      </c>
      <c r="CD19" s="172">
        <f t="shared" si="66"/>
        <v>95.238095238095241</v>
      </c>
      <c r="CE19" s="172">
        <f t="shared" si="66"/>
        <v>97.5</v>
      </c>
      <c r="CF19" s="172">
        <f t="shared" si="66"/>
        <v>100</v>
      </c>
      <c r="CG19" s="172">
        <f t="shared" si="66"/>
        <v>100</v>
      </c>
      <c r="CH19" s="172">
        <f>CH18*100/CH17</f>
        <v>100</v>
      </c>
      <c r="CI19" s="172">
        <f>CI18*100/CI17</f>
        <v>100</v>
      </c>
      <c r="CJ19" s="172" t="e">
        <f t="shared" si="66"/>
        <v>#DIV/0!</v>
      </c>
      <c r="CK19" s="172" t="e">
        <f>CK18*100/CK17</f>
        <v>#DIV/0!</v>
      </c>
      <c r="CL19" s="172">
        <f>CL18*100/CL17</f>
        <v>0</v>
      </c>
      <c r="CM19" s="172">
        <f>CM18*100/CM17</f>
        <v>90.909090909090907</v>
      </c>
      <c r="CN19" s="172">
        <f t="shared" si="66"/>
        <v>93.333333333333329</v>
      </c>
      <c r="CO19" s="172">
        <f t="shared" si="66"/>
        <v>93.11926605504587</v>
      </c>
      <c r="CP19" s="172">
        <f t="shared" si="66"/>
        <v>94.285714285714292</v>
      </c>
      <c r="CQ19" s="172">
        <f t="shared" si="66"/>
        <v>97.222222222222229</v>
      </c>
      <c r="CR19" s="172">
        <f>CR18*100/CR17</f>
        <v>97.916666666666671</v>
      </c>
      <c r="CS19" s="172">
        <f t="shared" si="66"/>
        <v>97.61904761904762</v>
      </c>
      <c r="CT19" s="172">
        <f t="shared" si="66"/>
        <v>100</v>
      </c>
      <c r="CU19" s="172">
        <f t="shared" si="66"/>
        <v>97.368421052631575</v>
      </c>
      <c r="CV19" s="172">
        <f t="shared" si="66"/>
        <v>100</v>
      </c>
      <c r="CW19" s="172" t="e">
        <f>CW18*100/CW17</f>
        <v>#DIV/0!</v>
      </c>
      <c r="CX19" s="172">
        <f t="shared" si="66"/>
        <v>98.4375</v>
      </c>
      <c r="CY19" s="172">
        <f t="shared" si="66"/>
        <v>96.774193548387103</v>
      </c>
      <c r="CZ19" s="172">
        <f t="shared" si="66"/>
        <v>97.674418604651166</v>
      </c>
      <c r="DA19" s="172">
        <f t="shared" si="66"/>
        <v>93.75</v>
      </c>
      <c r="DB19" s="172">
        <f>DB18*100/DB17</f>
        <v>84</v>
      </c>
      <c r="DC19" s="172">
        <f>DC18*100/DC17</f>
        <v>94.736842105263165</v>
      </c>
      <c r="DD19" s="172">
        <f t="shared" si="66"/>
        <v>94.478527607361968</v>
      </c>
      <c r="DE19" s="172">
        <f t="shared" si="66"/>
        <v>93.333333333333329</v>
      </c>
      <c r="DF19" s="172">
        <f t="shared" si="66"/>
        <v>87.5</v>
      </c>
      <c r="DG19" s="172">
        <f t="shared" si="66"/>
        <v>100</v>
      </c>
      <c r="DH19" s="172" t="e">
        <f t="shared" si="66"/>
        <v>#DIV/0!</v>
      </c>
      <c r="DI19" s="172">
        <f t="shared" si="66"/>
        <v>98.275862068965523</v>
      </c>
      <c r="DJ19" s="172" t="e">
        <f t="shared" si="66"/>
        <v>#DIV/0!</v>
      </c>
      <c r="DK19" s="172">
        <f>DK18*100/DK17</f>
        <v>57.142857142857146</v>
      </c>
      <c r="DL19" s="172">
        <f t="shared" si="66"/>
        <v>94.366197183098592</v>
      </c>
      <c r="DM19" s="172" t="e">
        <f t="shared" si="66"/>
        <v>#DIV/0!</v>
      </c>
      <c r="DN19" s="172">
        <f t="shared" si="66"/>
        <v>98.734177215189874</v>
      </c>
      <c r="DO19" s="172" t="e">
        <f t="shared" si="66"/>
        <v>#DIV/0!</v>
      </c>
      <c r="DP19" s="172">
        <f t="shared" si="66"/>
        <v>96.336996336996336</v>
      </c>
      <c r="DQ19" s="172">
        <f t="shared" si="66"/>
        <v>94.927536231884062</v>
      </c>
      <c r="DR19" s="172">
        <f t="shared" si="66"/>
        <v>100</v>
      </c>
      <c r="DS19" s="172">
        <f t="shared" si="66"/>
        <v>100</v>
      </c>
      <c r="DT19" s="172">
        <f t="shared" si="66"/>
        <v>90.909090909090907</v>
      </c>
      <c r="DU19" s="172">
        <f t="shared" si="66"/>
        <v>98.039215686274517</v>
      </c>
      <c r="DV19" s="172">
        <f t="shared" si="66"/>
        <v>95.833333333333329</v>
      </c>
      <c r="DW19" s="172">
        <f t="shared" si="66"/>
        <v>96.15384615384616</v>
      </c>
      <c r="DX19" s="172">
        <f t="shared" si="66"/>
        <v>100</v>
      </c>
      <c r="DY19" s="172">
        <f>DY18*100/DY17</f>
        <v>100</v>
      </c>
      <c r="DZ19" s="172">
        <f t="shared" si="66"/>
        <v>92.307692307692307</v>
      </c>
      <c r="EA19" s="172">
        <f t="shared" si="66"/>
        <v>100</v>
      </c>
      <c r="EB19" s="172">
        <f t="shared" si="66"/>
        <v>94.736842105263165</v>
      </c>
      <c r="EC19" s="172">
        <f>EC18*100/EC17</f>
        <v>97.916666666666671</v>
      </c>
      <c r="ED19" s="172">
        <f t="shared" si="66"/>
        <v>93.478260869565219</v>
      </c>
      <c r="EE19" s="172">
        <f t="shared" si="66"/>
        <v>93.478260869565219</v>
      </c>
      <c r="EF19" s="172">
        <f t="shared" si="66"/>
        <v>91.666666666666671</v>
      </c>
      <c r="EG19" s="172">
        <f t="shared" si="66"/>
        <v>76.515151515151516</v>
      </c>
      <c r="EH19" s="172">
        <f t="shared" si="66"/>
        <v>92.857142857142861</v>
      </c>
      <c r="EI19" s="172">
        <f t="shared" si="66"/>
        <v>100</v>
      </c>
      <c r="EJ19" s="172">
        <f t="shared" si="66"/>
        <v>100</v>
      </c>
      <c r="EK19" s="172">
        <f t="shared" si="66"/>
        <v>100</v>
      </c>
      <c r="EL19" s="172">
        <f t="shared" si="66"/>
        <v>96.428571428571431</v>
      </c>
      <c r="EM19" s="172">
        <f t="shared" si="66"/>
        <v>88.235294117647058</v>
      </c>
      <c r="EN19" s="172">
        <f>EN18*100/EN17</f>
        <v>75.714285714285708</v>
      </c>
      <c r="EO19" s="172">
        <f t="shared" ref="EO19" si="67">EO18*100/EO17</f>
        <v>100</v>
      </c>
      <c r="EP19" s="172">
        <f t="shared" si="66"/>
        <v>50</v>
      </c>
      <c r="EQ19" s="172">
        <f t="shared" si="66"/>
        <v>100</v>
      </c>
      <c r="ER19" s="172" t="e">
        <f t="shared" si="66"/>
        <v>#DIV/0!</v>
      </c>
      <c r="ES19" s="172" t="e">
        <f t="shared" ref="ES19:HA19" si="68">ES18*100/ES17</f>
        <v>#DIV/0!</v>
      </c>
      <c r="ET19" s="172">
        <f t="shared" si="68"/>
        <v>78.341013824884797</v>
      </c>
      <c r="EU19" s="172">
        <f t="shared" si="68"/>
        <v>100</v>
      </c>
      <c r="EV19" s="172">
        <f t="shared" si="68"/>
        <v>100</v>
      </c>
      <c r="EW19" s="172" t="e">
        <f t="shared" si="68"/>
        <v>#DIV/0!</v>
      </c>
      <c r="EX19" s="172" t="e">
        <f t="shared" si="68"/>
        <v>#DIV/0!</v>
      </c>
      <c r="EY19" s="172">
        <f t="shared" si="68"/>
        <v>50</v>
      </c>
      <c r="EZ19" s="172">
        <f t="shared" si="68"/>
        <v>33.333333333333336</v>
      </c>
      <c r="FA19" s="172">
        <f t="shared" si="68"/>
        <v>77.489177489177493</v>
      </c>
      <c r="FB19" s="172">
        <f t="shared" si="68"/>
        <v>78.392857142857139</v>
      </c>
      <c r="FC19" s="172">
        <f t="shared" si="68"/>
        <v>98.958333333333329</v>
      </c>
      <c r="FD19" s="172">
        <f t="shared" si="68"/>
        <v>98.958333333333329</v>
      </c>
      <c r="FE19" s="172">
        <f t="shared" si="68"/>
        <v>100</v>
      </c>
      <c r="FF19" s="172">
        <f t="shared" si="68"/>
        <v>100</v>
      </c>
      <c r="FG19" s="172">
        <f t="shared" si="68"/>
        <v>40</v>
      </c>
      <c r="FH19" s="172">
        <f t="shared" si="68"/>
        <v>100</v>
      </c>
      <c r="FI19" s="172">
        <f t="shared" si="68"/>
        <v>100</v>
      </c>
      <c r="FJ19" s="172" t="e">
        <f t="shared" si="68"/>
        <v>#DIV/0!</v>
      </c>
      <c r="FK19" s="172">
        <f t="shared" si="68"/>
        <v>70</v>
      </c>
      <c r="FL19" s="172">
        <f t="shared" si="68"/>
        <v>100</v>
      </c>
      <c r="FM19" s="172">
        <f t="shared" si="68"/>
        <v>93.877551020408163</v>
      </c>
      <c r="FN19" s="172">
        <f t="shared" si="68"/>
        <v>86.84210526315789</v>
      </c>
      <c r="FO19" s="172">
        <f t="shared" si="68"/>
        <v>0</v>
      </c>
      <c r="FP19" s="172">
        <f t="shared" si="68"/>
        <v>97.297297297297291</v>
      </c>
      <c r="FQ19" s="172">
        <f t="shared" si="68"/>
        <v>100</v>
      </c>
      <c r="FR19" s="172">
        <f t="shared" si="68"/>
        <v>93.827160493827165</v>
      </c>
      <c r="FS19" s="172" t="e">
        <f t="shared" si="68"/>
        <v>#DIV/0!</v>
      </c>
      <c r="FT19" s="172" t="e">
        <f t="shared" si="68"/>
        <v>#DIV/0!</v>
      </c>
      <c r="FU19" s="172">
        <f t="shared" si="68"/>
        <v>100</v>
      </c>
      <c r="FV19" s="172">
        <f t="shared" si="68"/>
        <v>0</v>
      </c>
      <c r="FW19" s="172" t="e">
        <f t="shared" si="68"/>
        <v>#DIV/0!</v>
      </c>
      <c r="FX19" s="172">
        <f t="shared" si="68"/>
        <v>95.78947368421052</v>
      </c>
      <c r="FY19" s="172" t="e">
        <f t="shared" si="68"/>
        <v>#DIV/0!</v>
      </c>
      <c r="FZ19" s="172">
        <f t="shared" si="68"/>
        <v>93.866171003717469</v>
      </c>
      <c r="GA19" s="172">
        <f t="shared" si="68"/>
        <v>93.430656934306569</v>
      </c>
      <c r="GB19" s="172">
        <f t="shared" si="68"/>
        <v>94.444444444444443</v>
      </c>
      <c r="GC19" s="172">
        <f t="shared" si="68"/>
        <v>98.591549295774641</v>
      </c>
      <c r="GD19" s="172">
        <f t="shared" si="68"/>
        <v>100</v>
      </c>
      <c r="GE19" s="172">
        <f t="shared" si="68"/>
        <v>100</v>
      </c>
      <c r="GF19" s="172">
        <f t="shared" si="68"/>
        <v>100</v>
      </c>
      <c r="GG19" s="172">
        <f t="shared" si="68"/>
        <v>93.75</v>
      </c>
      <c r="GH19" s="172" t="e">
        <f t="shared" si="68"/>
        <v>#DIV/0!</v>
      </c>
      <c r="GI19" s="172">
        <f t="shared" si="68"/>
        <v>100</v>
      </c>
      <c r="GJ19" s="172">
        <f t="shared" si="68"/>
        <v>97.5</v>
      </c>
      <c r="GK19" s="172">
        <f>GK18*100/GK17</f>
        <v>100</v>
      </c>
      <c r="GL19" s="172">
        <f>GL18*100/GL17</f>
        <v>95.988538681948427</v>
      </c>
      <c r="GM19" s="172">
        <f t="shared" si="68"/>
        <v>100</v>
      </c>
      <c r="GN19" s="172" t="e">
        <f>GN18*100/GN17</f>
        <v>#DIV/0!</v>
      </c>
      <c r="GO19" s="172">
        <f t="shared" si="68"/>
        <v>96.143250688705237</v>
      </c>
      <c r="GP19" s="172">
        <f t="shared" si="68"/>
        <v>96.266666666666666</v>
      </c>
      <c r="GQ19" s="172">
        <f>GQ18*100/GQ17</f>
        <v>96.626984126984127</v>
      </c>
      <c r="GR19" s="172">
        <f t="shared" si="68"/>
        <v>97.826086956521735</v>
      </c>
      <c r="GS19" s="172">
        <f t="shared" si="68"/>
        <v>100</v>
      </c>
      <c r="GT19" s="172">
        <f t="shared" si="68"/>
        <v>95.652173913043484</v>
      </c>
      <c r="GU19" s="172">
        <f t="shared" si="68"/>
        <v>100</v>
      </c>
      <c r="GV19" s="172">
        <f t="shared" si="68"/>
        <v>100</v>
      </c>
      <c r="GW19" s="172">
        <f t="shared" si="68"/>
        <v>100</v>
      </c>
      <c r="GX19" s="172">
        <f t="shared" si="68"/>
        <v>100</v>
      </c>
      <c r="GY19" s="172">
        <f t="shared" si="68"/>
        <v>94.444444444444443</v>
      </c>
      <c r="GZ19" s="172">
        <f t="shared" si="68"/>
        <v>100</v>
      </c>
      <c r="HA19" s="172">
        <f t="shared" si="68"/>
        <v>100</v>
      </c>
      <c r="HB19" s="172">
        <f>HB18*100/HB17</f>
        <v>97.515527950310556</v>
      </c>
      <c r="HE19" s="220">
        <f>HE18*100/HE17</f>
        <v>94.737936772046595</v>
      </c>
      <c r="HF19" s="220">
        <f t="shared" ref="HF19:HG19" si="69">HF18*100/HF17</f>
        <v>96.072013093289684</v>
      </c>
      <c r="HG19" s="220">
        <f t="shared" si="69"/>
        <v>98.119122257053291</v>
      </c>
      <c r="HH19" s="220">
        <f>HH18*100/HH17</f>
        <v>95.067967933077725</v>
      </c>
      <c r="HI19" s="175"/>
      <c r="HJ19" s="162" t="s">
        <v>268</v>
      </c>
      <c r="HK19" s="221" t="s">
        <v>260</v>
      </c>
      <c r="HL19" s="222">
        <f>M5</f>
        <v>890</v>
      </c>
      <c r="HM19" s="222">
        <f>AI5+AL5</f>
        <v>40</v>
      </c>
      <c r="HN19" s="222">
        <f>BS5-BI5</f>
        <v>431</v>
      </c>
      <c r="HO19" s="222">
        <f>BG5</f>
        <v>937</v>
      </c>
      <c r="HP19" s="222">
        <v>0</v>
      </c>
      <c r="HQ19" s="222">
        <f>CZ5</f>
        <v>289</v>
      </c>
      <c r="HR19" s="223">
        <v>0</v>
      </c>
      <c r="HS19" s="222">
        <f>EC5-DR5</f>
        <v>336</v>
      </c>
      <c r="HT19" s="222">
        <v>0</v>
      </c>
      <c r="HU19" s="222">
        <v>0</v>
      </c>
      <c r="HV19" s="222">
        <f>DQ5</f>
        <v>718</v>
      </c>
      <c r="HW19" s="222">
        <v>0</v>
      </c>
      <c r="HX19" s="222">
        <f>GQ5</f>
        <v>1276</v>
      </c>
      <c r="HY19" s="222">
        <f>FB5</f>
        <v>686</v>
      </c>
      <c r="HZ19" s="224">
        <f>GA5</f>
        <v>611</v>
      </c>
      <c r="IA19" s="225">
        <f t="shared" ref="IA19:IA24" si="70">SUM(HL19:HZ19)</f>
        <v>6214</v>
      </c>
      <c r="IB19" s="165">
        <f>IA19+IA34+IA49</f>
        <v>7476</v>
      </c>
      <c r="IC19" s="159"/>
      <c r="ID19" s="215"/>
      <c r="IE19" s="215"/>
      <c r="IF19" s="215"/>
      <c r="IG19" s="215"/>
      <c r="IH19" s="215"/>
      <c r="II19" s="215"/>
      <c r="IJ19" s="215"/>
      <c r="IK19" s="215"/>
      <c r="IL19" s="215"/>
      <c r="IM19" s="215"/>
      <c r="IN19" s="215"/>
    </row>
    <row r="20" spans="1:260" s="159" customFormat="1" ht="43.5" customHeight="1">
      <c r="A20" s="153">
        <v>14</v>
      </c>
      <c r="B20" s="186" t="s">
        <v>309</v>
      </c>
      <c r="C20" s="155">
        <f>(M20+AP20+BG20+BS20+CO20+CZ20+DQ20+EC20+EE20+FB20+FD20+GA20+GQ20+HB20)/14</f>
        <v>21245.468790202565</v>
      </c>
      <c r="D20" s="166">
        <f>[1]ISRP50!D20</f>
        <v>18425.642857142859</v>
      </c>
      <c r="E20" s="166">
        <f>[1]ISRP50!E20</f>
        <v>17967.96052631579</v>
      </c>
      <c r="F20" s="166">
        <f>[1]ISRP50!F20</f>
        <v>18178.303278688523</v>
      </c>
      <c r="G20" s="166">
        <f>[1]ISRP50!G20</f>
        <v>16736.814814814814</v>
      </c>
      <c r="H20" s="166">
        <f>[1]ISRP50!H20</f>
        <v>16153.869918699187</v>
      </c>
      <c r="I20" s="166">
        <f>[1]ISRP50!I20</f>
        <v>15783.863636363636</v>
      </c>
      <c r="J20" s="166">
        <f>[1]ISRP50!J20</f>
        <v>16355.068181818182</v>
      </c>
      <c r="K20" s="166">
        <f>[1]ISRP50!K20</f>
        <v>18233.694444444445</v>
      </c>
      <c r="L20" s="156">
        <f>(J20+K20)/2</f>
        <v>17294.381313131315</v>
      </c>
      <c r="M20" s="157">
        <f>(D20+E20+F20+G20+H20+I20+L20)/7</f>
        <v>17220.119477879449</v>
      </c>
      <c r="N20" s="166">
        <f>[1]ISRP50!M20</f>
        <v>19093.951219512193</v>
      </c>
      <c r="O20" s="166">
        <f>[1]ISRP50!V20</f>
        <v>20000</v>
      </c>
      <c r="P20" s="156">
        <f>SUM(N20:O20)/2</f>
        <v>19546.975609756097</v>
      </c>
      <c r="Q20" s="166">
        <f>[1]ISRP50!N20</f>
        <v>18137.803278688523</v>
      </c>
      <c r="R20" s="166">
        <f>[1]ISRP50!O20</f>
        <v>20170.343283582089</v>
      </c>
      <c r="S20" s="166">
        <f>[1]ISRP50!P20</f>
        <v>18000</v>
      </c>
      <c r="T20" s="156">
        <f>SUM(R20:S20)/2</f>
        <v>19085.171641791043</v>
      </c>
      <c r="U20" s="166">
        <f>[1]ISRP50!Q20</f>
        <v>18800.12</v>
      </c>
      <c r="V20" s="166">
        <f>[1]ISRP50!W20</f>
        <v>17807.692307692309</v>
      </c>
      <c r="W20" s="166">
        <f>[1]ISRP50!S20</f>
        <v>18238.238095238095</v>
      </c>
      <c r="X20" s="156">
        <f>SUM(V20:W20)/2</f>
        <v>18022.965201465202</v>
      </c>
      <c r="Y20" s="166">
        <f>[1]ISRP50!X20</f>
        <v>18046.153846153848</v>
      </c>
      <c r="Z20" s="166">
        <f>[1]ISRP50!U20</f>
        <v>20000</v>
      </c>
      <c r="AA20" s="156">
        <f>SUM(Y20:Z20)/2</f>
        <v>19023.076923076922</v>
      </c>
      <c r="AB20" s="166">
        <f>[1]ISRP50!Y20</f>
        <v>48333.333333333336</v>
      </c>
      <c r="AC20" s="166">
        <f>[1]ISRP50!R20</f>
        <v>17444.666666666668</v>
      </c>
      <c r="AD20" s="166">
        <f>[1]ISRP50!T20</f>
        <v>18000</v>
      </c>
      <c r="AE20" s="156">
        <f>SUM(AB20:AD20)/3</f>
        <v>27926</v>
      </c>
      <c r="AF20" s="166">
        <f>[1]ISRP50!Z20</f>
        <v>19844.948275862069</v>
      </c>
      <c r="AG20" s="166">
        <f>[1]ISRP50!AA20</f>
        <v>19764.764705882353</v>
      </c>
      <c r="AH20" s="166">
        <f>[1]ISRP50!BO20</f>
        <v>0</v>
      </c>
      <c r="AI20" s="166">
        <f>([1]ISRP50!AB20+[1]ISRP50!CF20)/2</f>
        <v>20458.375</v>
      </c>
      <c r="AJ20" s="166">
        <f>[1]ISRP50!BT20</f>
        <v>0</v>
      </c>
      <c r="AK20" s="156">
        <f>SUM(AH20:AJ20)/1</f>
        <v>20458.375</v>
      </c>
      <c r="AL20" s="166">
        <f>([1]ISRP50!AC20+[1]ISRP50!CG20)/2</f>
        <v>19288.5</v>
      </c>
      <c r="AM20" s="166">
        <f>[1]ISRP50!CG20</f>
        <v>20000</v>
      </c>
      <c r="AN20" s="156">
        <f>SUM(AL20:AM20)/2</f>
        <v>19644.25</v>
      </c>
      <c r="AO20" s="156">
        <f>(AK20+AN20)/2</f>
        <v>20051.3125</v>
      </c>
      <c r="AP20" s="157">
        <f>(P20+Q20+T20+U20+V20+W20+AA20+AE20+AF20+AG20+AO20)/11</f>
        <v>19838.736667089765</v>
      </c>
      <c r="AQ20" s="166">
        <f>[1]ISRP50!AE20</f>
        <v>17392.892857142859</v>
      </c>
      <c r="AR20" s="166">
        <f>[1]ISRP50!AF20</f>
        <v>17301.649746192892</v>
      </c>
      <c r="AS20" s="155">
        <v>0</v>
      </c>
      <c r="AT20" s="156">
        <f>SUM(AR20:AS20)/1</f>
        <v>17301.649746192892</v>
      </c>
      <c r="AU20" s="166">
        <f>([1]ISRP50!AP20+[1]ISRP50!DY20)/2</f>
        <v>10732.142857142857</v>
      </c>
      <c r="AV20" s="166">
        <f>[1]ISRP50!AI20+[1]ISRP50!AO20</f>
        <v>17892.920863309351</v>
      </c>
      <c r="AW20" s="166">
        <f>[1]ISRP50!AK20</f>
        <v>17633.043956043955</v>
      </c>
      <c r="AX20" s="155">
        <v>0</v>
      </c>
      <c r="AY20" s="166">
        <f>[1]ISRP50!AH20</f>
        <v>17301.142857142859</v>
      </c>
      <c r="AZ20" s="166">
        <f>[1]ISRP50!AG20</f>
        <v>17333.430555555555</v>
      </c>
      <c r="BA20" s="155">
        <v>0</v>
      </c>
      <c r="BB20" s="166">
        <v>0</v>
      </c>
      <c r="BC20" s="166">
        <f>[1]ISRP50!AJ20</f>
        <v>17596.192307692309</v>
      </c>
      <c r="BD20" s="166">
        <f>[1]ISRP50!AL20</f>
        <v>18107.475308641973</v>
      </c>
      <c r="BE20" s="155">
        <f>[1]ISRP50!AM20</f>
        <v>0</v>
      </c>
      <c r="BF20" s="156">
        <f>SUM(AV20:BE20)/6</f>
        <v>17644.034308064332</v>
      </c>
      <c r="BG20" s="156">
        <f>(AQ20+AT20+AU20+BF20)/4</f>
        <v>15767.679942135735</v>
      </c>
      <c r="BH20" s="166">
        <f>[1]ISRP50!BD20</f>
        <v>19046.307692307691</v>
      </c>
      <c r="BI20" s="166">
        <f>[1]ISRP50!BC20</f>
        <v>19200</v>
      </c>
      <c r="BJ20" s="166">
        <f>[1]ISRP50!BE20</f>
        <v>19833.471264367818</v>
      </c>
      <c r="BK20" s="166">
        <f>[1]ISRP50!BF20</f>
        <v>20236.653846153848</v>
      </c>
      <c r="BL20" s="166">
        <f>[1]ISRP50!BG20</f>
        <v>18863.315789473683</v>
      </c>
      <c r="BM20" s="166">
        <f>[1]ISRP50!BH20</f>
        <v>19242.333333333332</v>
      </c>
      <c r="BN20" s="166">
        <f>[1]ISRP50!BI20</f>
        <v>18000</v>
      </c>
      <c r="BO20" s="155">
        <v>0</v>
      </c>
      <c r="BP20" s="166">
        <f>[1]ISRP50!BJ20</f>
        <v>17963.487804878048</v>
      </c>
      <c r="BQ20" s="166">
        <f>[1]ISRP50!BK20</f>
        <v>18350.150000000001</v>
      </c>
      <c r="BR20" s="156">
        <f>SUM(BN20:BQ20)/3</f>
        <v>18104.545934959351</v>
      </c>
      <c r="BS20" s="156">
        <f>(BH20+BI20+BJ20+BK20+BL20+BM20+BR20)/7</f>
        <v>19218.089694370814</v>
      </c>
      <c r="BT20" s="166">
        <f>[1]ISRP50!CI20</f>
        <v>20600</v>
      </c>
      <c r="BU20" s="166">
        <f>[1]ISRP50!CX20</f>
        <v>17800.3</v>
      </c>
      <c r="BV20" s="166">
        <f>[1]ISRP50!CK20</f>
        <v>18100.2</v>
      </c>
      <c r="BW20" s="166">
        <f>[1]ISRP50!CJ20</f>
        <v>18448.53125</v>
      </c>
      <c r="BX20" s="166">
        <f>[1]ISRP50!CO20</f>
        <v>19111.704545454544</v>
      </c>
      <c r="BY20" s="166">
        <f>[1]ISRP50!CP20</f>
        <v>17563.909090909092</v>
      </c>
      <c r="BZ20" s="166">
        <v>0</v>
      </c>
      <c r="CA20" s="166">
        <f>[1]ISRP50!CQ20</f>
        <v>18200</v>
      </c>
      <c r="CB20" s="166">
        <v>0</v>
      </c>
      <c r="CC20" s="166">
        <f>[1]ISRP50!CR20</f>
        <v>18000.333333333332</v>
      </c>
      <c r="CD20" s="156">
        <f>SUM(BY20:CC20)/3</f>
        <v>17921.414141414138</v>
      </c>
      <c r="CE20" s="166">
        <f>[1]ISRP50!CS20</f>
        <v>19887.263157894737</v>
      </c>
      <c r="CF20" s="166">
        <f>[1]ISRP50!CU20</f>
        <v>17000</v>
      </c>
      <c r="CG20" s="166">
        <f>[1]ISRP50!CT20</f>
        <v>21250</v>
      </c>
      <c r="CH20" s="156">
        <f>SUM(CF20:CG20)/2</f>
        <v>19125</v>
      </c>
      <c r="CI20" s="166">
        <f>[1]ISRP50!CL20</f>
        <v>16250.5</v>
      </c>
      <c r="CJ20" s="166">
        <f>[1]ISRP50!CW20</f>
        <v>0</v>
      </c>
      <c r="CK20" s="166">
        <f>[1]ISRP50!CN20</f>
        <v>15001</v>
      </c>
      <c r="CL20" s="166">
        <f>[1]ISRP50!CM20</f>
        <v>15500.5</v>
      </c>
      <c r="CM20" s="155">
        <f>SUM(CI20:CL20)/3</f>
        <v>15584</v>
      </c>
      <c r="CN20" s="166">
        <f>[1]ISRP50!CV20</f>
        <v>17700.117647058825</v>
      </c>
      <c r="CO20" s="157">
        <f>(BT20+BU20+BV20+BW20+BX20+CD20+CE20+CH20+CM20+CN20)/10</f>
        <v>18427.853074182225</v>
      </c>
      <c r="CP20" s="166">
        <f>[1]ISRP50!CZ20</f>
        <v>19282.739130434784</v>
      </c>
      <c r="CQ20" s="166">
        <f>[1]ISRP50!DA20</f>
        <v>22868.526315789473</v>
      </c>
      <c r="CR20" s="166">
        <f>[1]ISRP50!DC20</f>
        <v>26527.108108108107</v>
      </c>
      <c r="CS20" s="156">
        <f>SUM(CQ20:CR20)/2</f>
        <v>24697.81721194879</v>
      </c>
      <c r="CT20" s="166">
        <f>[1]ISRP50!DD20</f>
        <v>18133.355555555558</v>
      </c>
      <c r="CU20" s="166">
        <f>[1]ISRP50!DE20</f>
        <v>17833.444444444445</v>
      </c>
      <c r="CV20" s="166">
        <f>[1]ISRP50!DF20</f>
        <v>17625</v>
      </c>
      <c r="CW20" s="155">
        <v>0</v>
      </c>
      <c r="CX20" s="156">
        <f>SUM(CU20:CW20)/2</f>
        <v>17729.222222222223</v>
      </c>
      <c r="CY20" s="166">
        <f>[1]ISRP50!DH20</f>
        <v>17500.099999999999</v>
      </c>
      <c r="CZ20" s="157">
        <f>(CP20+CS20+CT20+CX20+CY20)/4</f>
        <v>24335.80853004034</v>
      </c>
      <c r="DA20" s="166">
        <f>[1]ISRP50!DK20</f>
        <v>19567.702702702703</v>
      </c>
      <c r="DB20" s="166">
        <f>[1]ISRP50!DL20</f>
        <v>57103.205882352944</v>
      </c>
      <c r="DC20" s="166">
        <f>[1]ISRP50!DM20</f>
        <v>18286</v>
      </c>
      <c r="DD20" s="166">
        <f>[1]ISRP50!DJ20</f>
        <v>19576.678082191782</v>
      </c>
      <c r="DE20" s="156">
        <f>SUM(DA20:DD20)/4</f>
        <v>28633.396666811856</v>
      </c>
      <c r="DF20" s="166">
        <f>[1]ISRP50!DR20</f>
        <v>49583.333333333336</v>
      </c>
      <c r="DG20" s="166">
        <f>[1]ISRP50!DS20</f>
        <v>18617.941176470587</v>
      </c>
      <c r="DH20" s="166">
        <v>0</v>
      </c>
      <c r="DI20" s="166">
        <f>[1]ISRP50!DN20</f>
        <v>17918.632653061224</v>
      </c>
      <c r="DJ20" s="166">
        <v>0</v>
      </c>
      <c r="DK20" s="166">
        <f>[1]ISRP50!DO20</f>
        <v>17863.909090909092</v>
      </c>
      <c r="DL20" s="166">
        <f>[1]ISRP50!DP20</f>
        <v>17725.672131147541</v>
      </c>
      <c r="DM20" s="166">
        <v>0</v>
      </c>
      <c r="DN20" s="166">
        <f>[1]ISRP50!DQ20</f>
        <v>17993.592105263157</v>
      </c>
      <c r="DO20" s="166">
        <v>0</v>
      </c>
      <c r="DP20" s="156">
        <f>SUM(DH20:DO20)/4</f>
        <v>17875.451495095254</v>
      </c>
      <c r="DQ20" s="156">
        <f>(DE20+DF20+DG20+DP20)/4</f>
        <v>28677.53066792776</v>
      </c>
      <c r="DR20" s="166">
        <f>[1]ISRP50!ED20</f>
        <v>31745.771428571428</v>
      </c>
      <c r="DS20" s="166">
        <f>[1]ISRP50!DU20</f>
        <v>26135.5</v>
      </c>
      <c r="DT20" s="166">
        <f>[1]ISRP50!DV20</f>
        <v>22750.214285714286</v>
      </c>
      <c r="DU20" s="156">
        <f>SUM(DS20:DT20)/2</f>
        <v>24442.857142857145</v>
      </c>
      <c r="DV20" s="166">
        <f>[1]ISRP50!DW20</f>
        <v>22333.407407407409</v>
      </c>
      <c r="DW20" s="166">
        <f>([1]ISRP50!AN20+[1]ISRP50!DZ20)/2</f>
        <v>22093.214912280702</v>
      </c>
      <c r="DX20" s="166">
        <f>[1]ISRP50!DX20</f>
        <v>25883.4</v>
      </c>
      <c r="DY20" s="166">
        <f>[1]ISRP50!EA20</f>
        <v>20595.787234042553</v>
      </c>
      <c r="DZ20" s="166">
        <f>[1]ISRP50!EB20</f>
        <v>17607.357142857141</v>
      </c>
      <c r="EA20" s="166">
        <f>[1]ISRP50!EC20</f>
        <v>20166.666666666668</v>
      </c>
      <c r="EB20" s="156">
        <f>(DZ20+EA20)/2</f>
        <v>18887.011904761905</v>
      </c>
      <c r="EC20" s="157">
        <f>(DR20+DU20+DV20+DW20+DX20+DY20+EB20)/7</f>
        <v>23711.635718560163</v>
      </c>
      <c r="ED20" s="166">
        <f>[1]ISRP50!EJ20</f>
        <v>19466.022727272728</v>
      </c>
      <c r="EE20" s="156">
        <f t="shared" ref="EE20:EE21" si="71">SUM(ED20)</f>
        <v>19466.022727272728</v>
      </c>
      <c r="EF20" s="166">
        <f>[1]ISRP50!EN20</f>
        <v>24600</v>
      </c>
      <c r="EG20" s="166">
        <f>[1]ISRP50!EO20</f>
        <v>22512.252427184467</v>
      </c>
      <c r="EH20" s="166">
        <f>[1]ISRP50!EP20</f>
        <v>23246.23076923077</v>
      </c>
      <c r="EI20" s="166">
        <f>[1]ISRP50!FB20</f>
        <v>22500</v>
      </c>
      <c r="EJ20" s="166">
        <f>[1]ISRP50!ER20</f>
        <v>24777.777777777777</v>
      </c>
      <c r="EK20" s="166">
        <f>[1]ISRP50!ET20</f>
        <v>22500</v>
      </c>
      <c r="EL20" s="156">
        <f>SUM(EH20:EK20)/4</f>
        <v>23256.002136752137</v>
      </c>
      <c r="EM20" s="166">
        <f>[1]ISRP50!EW20</f>
        <v>27470.588235294119</v>
      </c>
      <c r="EN20" s="166">
        <f>([1]ISRP50!BU20+[1]ISRP50!EL20)/2</f>
        <v>21118.411111111112</v>
      </c>
      <c r="EO20" s="166">
        <f>[1]ISRP50!BV20</f>
        <v>25000</v>
      </c>
      <c r="EP20" s="166">
        <f>[1]ISRP50!BW20</f>
        <v>15001</v>
      </c>
      <c r="EQ20" s="166">
        <f>[1]ISRP50!BR20</f>
        <v>16500</v>
      </c>
      <c r="ER20" s="166">
        <f>[1]ISRP50!BS20</f>
        <v>0</v>
      </c>
      <c r="ES20" s="166">
        <f>[1]ISRP50!BX20</f>
        <v>0</v>
      </c>
      <c r="ET20" s="166">
        <f>([1]ISRP50!BL20+[1]ISRP50!EM20)/2</f>
        <v>22042.229559748426</v>
      </c>
      <c r="EU20" s="166">
        <f>[1]ISRP50!BQ20</f>
        <v>17500.5</v>
      </c>
      <c r="EV20" s="166">
        <f>[1]ISRP50!BR20</f>
        <v>16500</v>
      </c>
      <c r="EW20" s="166">
        <f>[1]ISRP50!BX20</f>
        <v>0</v>
      </c>
      <c r="EX20" s="166">
        <f>[1]ISRP50!BS20</f>
        <v>0</v>
      </c>
      <c r="EY20" s="166">
        <f>[1]ISRP50!EU20</f>
        <v>19000</v>
      </c>
      <c r="EZ20" s="166">
        <f>[1]ISRP50!EV20</f>
        <v>0</v>
      </c>
      <c r="FA20" s="156">
        <f>SUM(EO20:EZ20)/7</f>
        <v>18791.961365678348</v>
      </c>
      <c r="FB20" s="156">
        <f>(EF20+EG20+EL20+EM20+EN20+FA20)/6</f>
        <v>22958.202546003362</v>
      </c>
      <c r="FC20" s="166">
        <f>[1]ISRP50!FF20</f>
        <v>28994.885416666668</v>
      </c>
      <c r="FD20" s="156">
        <f t="shared" ref="FD20:FD21" si="72">SUM(FC20)</f>
        <v>28994.885416666668</v>
      </c>
      <c r="FE20" s="166">
        <f>[1]ISRP50!FM20</f>
        <v>0</v>
      </c>
      <c r="FF20" s="166">
        <f>[1]ISRP50!FO20</f>
        <v>18000</v>
      </c>
      <c r="FG20" s="166">
        <f>[1]ISRP50!FR20</f>
        <v>16000.5</v>
      </c>
      <c r="FH20" s="166">
        <f>[1]ISRP50!FN20</f>
        <v>18000</v>
      </c>
      <c r="FI20" s="166">
        <f>[1]ISRP50!FP20</f>
        <v>15001</v>
      </c>
      <c r="FJ20" s="166">
        <f>[1]ISRP50!FQ20</f>
        <v>0</v>
      </c>
      <c r="FK20" s="156">
        <f>SUM(FE20:FJ20)/4</f>
        <v>16750.375</v>
      </c>
      <c r="FL20" s="166">
        <f>[1]ISRP50!FP20</f>
        <v>15001</v>
      </c>
      <c r="FM20" s="166">
        <f>([1]ISRP50!AU20+[1]ISRP50!FL20)/2</f>
        <v>17270.712222222224</v>
      </c>
      <c r="FN20" s="166">
        <f>[1]ISRP50!FH20</f>
        <v>17484.909090909092</v>
      </c>
      <c r="FO20" s="166">
        <f>[1]ISRP50!AZ20</f>
        <v>0</v>
      </c>
      <c r="FP20" s="166">
        <f>([1]ISRP50!AR20+[1]ISRP50!FI20)/2</f>
        <v>16164.731343283582</v>
      </c>
      <c r="FQ20" s="166">
        <f>[1]ISRP50!AW20</f>
        <v>17000</v>
      </c>
      <c r="FR20" s="166">
        <f>([1]ISRP50!AS20+[1]ISRP50!FJ20)/2</f>
        <v>17009.336956521736</v>
      </c>
      <c r="FS20" s="166">
        <v>0</v>
      </c>
      <c r="FT20" s="166">
        <v>0</v>
      </c>
      <c r="FU20" s="166">
        <f>[1]ISRP50!AY20</f>
        <v>15001</v>
      </c>
      <c r="FV20" s="166">
        <f>[1]ISRP50!AX20</f>
        <v>0</v>
      </c>
      <c r="FW20" s="166">
        <v>0</v>
      </c>
      <c r="FX20" s="166">
        <f>([1]ISRP50!AT20+[1]ISRP50!FK20)/2</f>
        <v>16885.351190476191</v>
      </c>
      <c r="FY20" s="166">
        <v>0</v>
      </c>
      <c r="FZ20" s="156">
        <f>SUM(FL20:FY20)/8</f>
        <v>16477.130100426602</v>
      </c>
      <c r="GA20" s="156">
        <f>(FE20+FK20+FZ20)/2</f>
        <v>16613.752550213299</v>
      </c>
      <c r="GB20" s="166">
        <f>([1]ISRP50!CC20+[1]ISRP50!GH20)/2</f>
        <v>17062.9375</v>
      </c>
      <c r="GC20" s="166">
        <f>([1]ISRP50!CE20+[1]ISRP50!GD20)/2</f>
        <v>8921.7061855670108</v>
      </c>
      <c r="GD20" s="166">
        <f>[1]ISRP50!EF20</f>
        <v>17716.25</v>
      </c>
      <c r="GE20" s="166">
        <f>([1]ISRP50!CD20+[1]ISRP50!GE20)/2</f>
        <v>16188</v>
      </c>
      <c r="GF20" s="166">
        <f>[1]ISRP50!BZ20+[1]ISRP50!GF20</f>
        <v>16222.666666666668</v>
      </c>
      <c r="GG20" s="166">
        <f>([1]ISRP50!CA20+[1]ISRP50!GG20)/2</f>
        <v>15625.708333333334</v>
      </c>
      <c r="GH20" s="166">
        <f>[1]ISRP50!BY20</f>
        <v>0</v>
      </c>
      <c r="GI20" s="166">
        <f>[1]ISRP50!CB20</f>
        <v>60000</v>
      </c>
      <c r="GJ20" s="156">
        <f>SUM(GE20:GI20)/4</f>
        <v>27009.09375</v>
      </c>
      <c r="GK20" s="166">
        <f>[1]ISRP50!GJ20</f>
        <v>21923.307692307691</v>
      </c>
      <c r="GL20" s="166">
        <f>([1]ISRP50!EE20+[1]ISRP50!GI20)/2</f>
        <v>17294.66640018273</v>
      </c>
      <c r="GM20" s="166">
        <f>[1]ISRP50!EG20+[1]ISRP50!GK20</f>
        <v>15899.142857142857</v>
      </c>
      <c r="GN20" s="166">
        <f>[1]ISRP50!GL20</f>
        <v>0</v>
      </c>
      <c r="GO20" s="156">
        <f>SUM(GK20:GN20)/3</f>
        <v>18372.372316544424</v>
      </c>
      <c r="GP20" s="156">
        <f>(GD20+GK20+GL20+GM20+GN20)/4</f>
        <v>18208.341737408318</v>
      </c>
      <c r="GQ20" s="157">
        <f>(GB20+GC20+GP20+GJ20)/4</f>
        <v>17800.519793243831</v>
      </c>
      <c r="GR20" s="166">
        <f>[1]ISRP50!FT20</f>
        <v>15846.410256410256</v>
      </c>
      <c r="GS20" s="166">
        <f>[1]ISRP50!FU20</f>
        <v>15843.8125</v>
      </c>
      <c r="GT20" s="166">
        <f>[1]ISRP50!GB20</f>
        <v>16181</v>
      </c>
      <c r="GU20" s="166">
        <f>[1]ISRP50!FV20</f>
        <v>15430.2</v>
      </c>
      <c r="GV20" s="166">
        <f>[1]ISRP50!FW20</f>
        <v>15650</v>
      </c>
      <c r="GW20" s="158">
        <f>(GU20+GV20)/2</f>
        <v>15540.1</v>
      </c>
      <c r="GX20" s="166">
        <f>[1]ISRP50!FX20</f>
        <v>15845.1</v>
      </c>
      <c r="GY20" s="166">
        <f>[1]ISRP50!FZ20</f>
        <v>84232.244444444441</v>
      </c>
      <c r="GZ20" s="166">
        <f>[1]ISRP50!GA20</f>
        <v>15750</v>
      </c>
      <c r="HA20" s="166">
        <f>[1]ISRP50!FY20</f>
        <v>16007.142857142857</v>
      </c>
      <c r="HB20" s="157">
        <f>(GR20+GS20+GT20+GW20+GX20+GY20+GZ20+HA20)/8</f>
        <v>24405.726257249695</v>
      </c>
      <c r="HE20" s="160">
        <f>(M20+BG20+BS20+CZ20+DQ20+EC20+FB20+GA20+GQ20-BI20-DR20+AI20+AL20)/11</f>
        <v>15918.585681073029</v>
      </c>
      <c r="HF20" s="160">
        <f>(N20+O20+Q20+R20+S20+U20+V20+W20+Y20+Z20+AB20+AC20+AD20+AG20+AH20+AJ20+AM20+BI20+BT20+BU20+CK20+BV20+CL20+BW20+BX20+BY20+BZ20+CA20+CB20+CC20+CE20+CF20+CG20+CI20+CJ20+CN20+DR20+ED20)/34</f>
        <v>19195.977056389529</v>
      </c>
      <c r="HG20" s="160">
        <f>(FC20+GR20+GS20+GT20+GU20+GV20+GX20+GY20+GZ20+HA20+AF20)/9</f>
        <v>28847.304861169585</v>
      </c>
      <c r="HH20" s="160"/>
      <c r="HI20" s="161"/>
      <c r="HJ20" s="168" t="s">
        <v>273</v>
      </c>
      <c r="HK20" s="226" t="s">
        <v>260</v>
      </c>
      <c r="HL20" s="227">
        <f>M6</f>
        <v>890</v>
      </c>
      <c r="HM20" s="227">
        <f>AI6+AL6</f>
        <v>34</v>
      </c>
      <c r="HN20" s="227">
        <f>BS6-BI6</f>
        <v>420</v>
      </c>
      <c r="HO20" s="227">
        <f>BG6</f>
        <v>905</v>
      </c>
      <c r="HP20" s="222">
        <v>0</v>
      </c>
      <c r="HQ20" s="227">
        <f>CZ6</f>
        <v>264</v>
      </c>
      <c r="HR20" s="228">
        <v>0</v>
      </c>
      <c r="HS20" s="227">
        <f>EC6-DR6</f>
        <v>297</v>
      </c>
      <c r="HT20" s="227">
        <v>0</v>
      </c>
      <c r="HU20" s="227">
        <v>0</v>
      </c>
      <c r="HV20" s="227">
        <f>DQ6</f>
        <v>606</v>
      </c>
      <c r="HW20" s="227">
        <v>0</v>
      </c>
      <c r="HX20" s="227">
        <f>GQ6</f>
        <v>1042</v>
      </c>
      <c r="HY20" s="227">
        <f>FB6</f>
        <v>580</v>
      </c>
      <c r="HZ20" s="229">
        <f>GA6</f>
        <v>564</v>
      </c>
      <c r="IA20" s="225">
        <f t="shared" si="70"/>
        <v>5602</v>
      </c>
      <c r="IB20" s="165">
        <f t="shared" ref="IB20:IB24" si="73">IA20+IA35+IA50</f>
        <v>6610</v>
      </c>
      <c r="ID20" s="173"/>
      <c r="IE20" s="173"/>
      <c r="IF20" s="173"/>
      <c r="IG20" s="173"/>
      <c r="IH20" s="173"/>
      <c r="II20" s="173"/>
      <c r="IJ20" s="173"/>
      <c r="IK20" s="173"/>
      <c r="IL20" s="173"/>
      <c r="IM20" s="173"/>
      <c r="IN20" s="173"/>
    </row>
    <row r="21" spans="1:260" s="159" customFormat="1" ht="45" customHeight="1">
      <c r="A21" s="153">
        <v>15</v>
      </c>
      <c r="B21" s="186" t="s">
        <v>310</v>
      </c>
      <c r="C21" s="155">
        <f>M21+AP21+BG21+BS21+CO21+CZ21+DQ21+EC21+EE21+FB21+FD21+GA21+GQ21+HB21</f>
        <v>5120</v>
      </c>
      <c r="D21" s="166">
        <f>[1]ISRP50!D21</f>
        <v>98</v>
      </c>
      <c r="E21" s="166">
        <f>[1]ISRP50!E21</f>
        <v>76</v>
      </c>
      <c r="F21" s="166">
        <f>[1]ISRP50!F21</f>
        <v>122</v>
      </c>
      <c r="G21" s="166">
        <f>[1]ISRP50!G21</f>
        <v>135</v>
      </c>
      <c r="H21" s="166">
        <f>[1]ISRP50!H21</f>
        <v>123</v>
      </c>
      <c r="I21" s="166">
        <f>[1]ISRP50!I21</f>
        <v>110</v>
      </c>
      <c r="J21" s="166">
        <f>[1]ISRP50!J21</f>
        <v>44</v>
      </c>
      <c r="K21" s="166">
        <f>[1]ISRP50!K21</f>
        <v>36</v>
      </c>
      <c r="L21" s="156">
        <f t="shared" si="14"/>
        <v>80</v>
      </c>
      <c r="M21" s="157">
        <f>D21+E21+F21+G21+H21+I21+L21</f>
        <v>744</v>
      </c>
      <c r="N21" s="166">
        <f>[1]ISRP50!M21</f>
        <v>41</v>
      </c>
      <c r="O21" s="166">
        <f>[1]ISRP50!V21</f>
        <v>1</v>
      </c>
      <c r="P21" s="156">
        <f t="shared" ref="P21" si="74">SUM(N21:O21)</f>
        <v>42</v>
      </c>
      <c r="Q21" s="166">
        <f>[1]ISRP50!N21</f>
        <v>61</v>
      </c>
      <c r="R21" s="166">
        <f>[1]ISRP50!O21</f>
        <v>67</v>
      </c>
      <c r="S21" s="166">
        <f>[1]ISRP50!P21</f>
        <v>2</v>
      </c>
      <c r="T21" s="156">
        <f t="shared" ref="T21" si="75">SUM(R21:S21)</f>
        <v>69</v>
      </c>
      <c r="U21" s="166">
        <f>[1]ISRP50!Q21</f>
        <v>25</v>
      </c>
      <c r="V21" s="166">
        <f>[1]ISRP50!W21</f>
        <v>13</v>
      </c>
      <c r="W21" s="166">
        <f>[1]ISRP50!S21</f>
        <v>21</v>
      </c>
      <c r="X21" s="156">
        <f t="shared" ref="X21" si="76">SUM(V21:W21)</f>
        <v>34</v>
      </c>
      <c r="Y21" s="166">
        <f>[1]ISRP50!X21</f>
        <v>13</v>
      </c>
      <c r="Z21" s="166">
        <f>[1]ISRP50!U21</f>
        <v>2</v>
      </c>
      <c r="AA21" s="156">
        <f t="shared" ref="AA21" si="77">SUM(Y21:Z21)</f>
        <v>15</v>
      </c>
      <c r="AB21" s="188">
        <f>[1]ISRP50!Y21-1</f>
        <v>2</v>
      </c>
      <c r="AC21" s="166">
        <f>[1]ISRP50!R21</f>
        <v>9</v>
      </c>
      <c r="AD21" s="166">
        <f>[1]ISRP50!T21</f>
        <v>2</v>
      </c>
      <c r="AE21" s="156">
        <f t="shared" ref="AE21" si="78">SUM(AB21:AD21)</f>
        <v>13</v>
      </c>
      <c r="AF21" s="166">
        <f>[1]ISRP50!Z21</f>
        <v>58</v>
      </c>
      <c r="AG21" s="166">
        <f>[1]ISRP50!AA21</f>
        <v>17</v>
      </c>
      <c r="AH21" s="166">
        <f>[1]ISRP50!BO21</f>
        <v>0</v>
      </c>
      <c r="AI21" s="166">
        <f>[1]ISRP50!AB21+[1]ISRP50!CF21</f>
        <v>14</v>
      </c>
      <c r="AJ21" s="166">
        <f>[1]ISRP50!BT21</f>
        <v>0</v>
      </c>
      <c r="AK21" s="156">
        <f t="shared" ref="AK21" si="79">SUM(AH21:AJ21)</f>
        <v>14</v>
      </c>
      <c r="AL21" s="166">
        <f>[1]ISRP50!AC21+[1]ISRP50!CG21</f>
        <v>14</v>
      </c>
      <c r="AM21" s="166">
        <f>[1]ISRP50!CG21</f>
        <v>1</v>
      </c>
      <c r="AN21" s="156">
        <f t="shared" ref="AN21" si="80">SUM(AL21:AM21)</f>
        <v>15</v>
      </c>
      <c r="AO21" s="156">
        <f>AK21+AN21</f>
        <v>29</v>
      </c>
      <c r="AP21" s="157">
        <f t="shared" si="38"/>
        <v>363</v>
      </c>
      <c r="AQ21" s="166">
        <f>[1]ISRP50!AE21</f>
        <v>28</v>
      </c>
      <c r="AR21" s="166">
        <f>[1]ISRP50!AF21</f>
        <v>197</v>
      </c>
      <c r="AS21" s="155">
        <v>0</v>
      </c>
      <c r="AT21" s="156">
        <f t="shared" ref="AT21" si="81">SUM(AR21:AS21)</f>
        <v>197</v>
      </c>
      <c r="AU21" s="188">
        <f>[1]ISRP50!AP21+[1]ISRP50!DY21-3</f>
        <v>11</v>
      </c>
      <c r="AV21" s="166">
        <f>[1]ISRP50!AI21+[1]ISRP50!AO21</f>
        <v>139</v>
      </c>
      <c r="AW21" s="166">
        <f>[1]ISRP50!AK21</f>
        <v>91</v>
      </c>
      <c r="AX21" s="155">
        <v>0</v>
      </c>
      <c r="AY21" s="166">
        <f>[1]ISRP50!AH21</f>
        <v>49</v>
      </c>
      <c r="AZ21" s="166">
        <f>[1]ISRP50!AG21</f>
        <v>72</v>
      </c>
      <c r="BA21" s="155">
        <v>0</v>
      </c>
      <c r="BB21" s="166">
        <v>0</v>
      </c>
      <c r="BC21" s="166">
        <f>[1]ISRP50!AJ21</f>
        <v>52</v>
      </c>
      <c r="BD21" s="166">
        <f>[1]ISRP50!AL21</f>
        <v>162</v>
      </c>
      <c r="BE21" s="155">
        <f>[1]ISRP50!AM21</f>
        <v>0</v>
      </c>
      <c r="BF21" s="156">
        <f t="shared" ref="BF21" si="82">SUM(AV21:BE21)</f>
        <v>565</v>
      </c>
      <c r="BG21" s="156">
        <f t="shared" ref="BG21" si="83">AQ21+AT21+AU21+BF21</f>
        <v>801</v>
      </c>
      <c r="BH21" s="166">
        <f>[1]ISRP50!BD21</f>
        <v>52</v>
      </c>
      <c r="BI21" s="166">
        <f>[1]ISRP50!BC21</f>
        <v>5</v>
      </c>
      <c r="BJ21" s="166">
        <f>[1]ISRP50!BE21</f>
        <v>87</v>
      </c>
      <c r="BK21" s="188">
        <f>[1]ISRP50!BF21-1</f>
        <v>51</v>
      </c>
      <c r="BL21" s="166">
        <f>[1]ISRP50!BG21</f>
        <v>38</v>
      </c>
      <c r="BM21" s="166">
        <f>[1]ISRP50!BH21</f>
        <v>90</v>
      </c>
      <c r="BN21" s="166">
        <f>[1]ISRP50!BI21</f>
        <v>1</v>
      </c>
      <c r="BO21" s="155">
        <v>0</v>
      </c>
      <c r="BP21" s="166">
        <f>[1]ISRP50!BJ21</f>
        <v>41</v>
      </c>
      <c r="BQ21" s="166">
        <f>[1]ISRP50!BK21</f>
        <v>20</v>
      </c>
      <c r="BR21" s="156">
        <f t="shared" ref="BR21" si="84">SUM(BN21:BQ21)</f>
        <v>62</v>
      </c>
      <c r="BS21" s="156">
        <f t="shared" ref="BS21" si="85">BH21+BI21+BJ21+BK21+BL21+BM21+BR21</f>
        <v>385</v>
      </c>
      <c r="BT21" s="166">
        <f>[1]ISRP50!CI21</f>
        <v>10</v>
      </c>
      <c r="BU21" s="188">
        <f>[1]ISRP50!CX21-3</f>
        <v>7</v>
      </c>
      <c r="BV21" s="166">
        <f>[1]ISRP50!CK21</f>
        <v>15</v>
      </c>
      <c r="BW21" s="166">
        <f>[1]ISRP50!CJ21</f>
        <v>32</v>
      </c>
      <c r="BX21" s="166">
        <f>[1]ISRP50!CO21</f>
        <v>44</v>
      </c>
      <c r="BY21" s="188">
        <f>[1]ISRP50!CP21-1</f>
        <v>10</v>
      </c>
      <c r="BZ21" s="166">
        <v>0</v>
      </c>
      <c r="CA21" s="188">
        <f>[1]ISRP50!CQ21-1</f>
        <v>4</v>
      </c>
      <c r="CB21" s="166">
        <v>0</v>
      </c>
      <c r="CC21" s="166">
        <f>[1]ISRP50!CR21</f>
        <v>6</v>
      </c>
      <c r="CD21" s="156">
        <f>SUM(BY21:CC21)</f>
        <v>20</v>
      </c>
      <c r="CE21" s="166">
        <f>[1]ISRP50!CS21</f>
        <v>38</v>
      </c>
      <c r="CF21" s="166">
        <f>[1]ISRP50!CU21</f>
        <v>6</v>
      </c>
      <c r="CG21" s="166">
        <f>[1]ISRP50!CT21</f>
        <v>4</v>
      </c>
      <c r="CH21" s="156">
        <f t="shared" ref="CH21" si="86">SUM(CF21:CG21)</f>
        <v>10</v>
      </c>
      <c r="CI21" s="166">
        <f>[1]ISRP50!CL21</f>
        <v>8</v>
      </c>
      <c r="CJ21" s="166">
        <f>[1]ISRP50!CW21</f>
        <v>0</v>
      </c>
      <c r="CK21" s="166">
        <f>[1]ISRP50!CN21-1</f>
        <v>0</v>
      </c>
      <c r="CL21" s="166">
        <f>[1]ISRP50!CM21</f>
        <v>2</v>
      </c>
      <c r="CM21" s="155">
        <f>SUM(CI21:CL21)-1</f>
        <v>9</v>
      </c>
      <c r="CN21" s="188">
        <f>[1]ISRP50!CV21-3</f>
        <v>14</v>
      </c>
      <c r="CO21" s="157">
        <f t="shared" ref="CO21:CO23" si="87">BT21+BU21+BV21+BW21+BX21+CD21+CE21+CH21+CM21+CN21</f>
        <v>199</v>
      </c>
      <c r="CP21" s="166">
        <f>[1]ISRP50!CZ21</f>
        <v>23</v>
      </c>
      <c r="CQ21" s="166">
        <f>[1]ISRP50!DA21</f>
        <v>19</v>
      </c>
      <c r="CR21" s="166">
        <f>[1]ISRP50!DC21</f>
        <v>37</v>
      </c>
      <c r="CS21" s="156">
        <f t="shared" ref="CS21" si="88">SUM(CQ21:CR21)</f>
        <v>56</v>
      </c>
      <c r="CT21" s="188">
        <f>[1]ISRP50!DD21-1</f>
        <v>44</v>
      </c>
      <c r="CU21" s="166">
        <f>[1]ISRP50!DE21</f>
        <v>36</v>
      </c>
      <c r="CV21" s="166">
        <f>[1]ISRP50!DF21</f>
        <v>24</v>
      </c>
      <c r="CW21" s="155">
        <v>0</v>
      </c>
      <c r="CX21" s="156">
        <f t="shared" si="46"/>
        <v>60</v>
      </c>
      <c r="CY21" s="166">
        <f>[1]ISRP50!DH21</f>
        <v>30</v>
      </c>
      <c r="CZ21" s="157">
        <f t="shared" si="47"/>
        <v>213</v>
      </c>
      <c r="DA21" s="166">
        <f>[1]ISRP50!DK21</f>
        <v>37</v>
      </c>
      <c r="DB21" s="188">
        <f>[1]ISRP50!DL21-13</f>
        <v>21</v>
      </c>
      <c r="DC21" s="166">
        <f>[1]ISRP50!DM21</f>
        <v>14</v>
      </c>
      <c r="DD21" s="166">
        <f>[1]ISRP50!DJ21</f>
        <v>146</v>
      </c>
      <c r="DE21" s="156">
        <f t="shared" ref="DE21" si="89">SUM(DA21:DD21)</f>
        <v>218</v>
      </c>
      <c r="DF21" s="166">
        <f>[1]ISRP50!DR21</f>
        <v>6</v>
      </c>
      <c r="DG21" s="188">
        <f>[1]ISRP50!DS21-1</f>
        <v>16</v>
      </c>
      <c r="DH21" s="166">
        <v>0</v>
      </c>
      <c r="DI21" s="166">
        <f>[1]ISRP50!DN21</f>
        <v>98</v>
      </c>
      <c r="DJ21" s="166">
        <v>0</v>
      </c>
      <c r="DK21" s="188">
        <f>[1]ISRP50!DO21-7</f>
        <v>4</v>
      </c>
      <c r="DL21" s="166">
        <f>[1]ISRP50!DP21</f>
        <v>61</v>
      </c>
      <c r="DM21" s="166">
        <v>0</v>
      </c>
      <c r="DN21" s="166">
        <f>[1]ISRP50!DQ21</f>
        <v>76</v>
      </c>
      <c r="DO21" s="166">
        <v>0</v>
      </c>
      <c r="DP21" s="156">
        <f t="shared" ref="DP21" si="90">SUM(DH21:DO21)</f>
        <v>239</v>
      </c>
      <c r="DQ21" s="157">
        <f t="shared" ref="DQ21:DQ23" si="91">DE21+DF21+DG21+DP21</f>
        <v>479</v>
      </c>
      <c r="DR21" s="166">
        <f>[1]ISRP50!ED21</f>
        <v>35</v>
      </c>
      <c r="DS21" s="188">
        <f>[1]ISRP50!DU21-8</f>
        <v>40</v>
      </c>
      <c r="DT21" s="188">
        <f>[1]ISRP50!DV21-4</f>
        <v>10</v>
      </c>
      <c r="DU21" s="156">
        <f t="shared" ref="DU21" si="92">SUM(DS21:DT21)</f>
        <v>50</v>
      </c>
      <c r="DV21" s="188">
        <f>[1]ISRP50!DW21-4</f>
        <v>23</v>
      </c>
      <c r="DW21" s="188">
        <f>[1]ISRP50!AN21+[1]ISRP50!DZ21-4</f>
        <v>75</v>
      </c>
      <c r="DX21" s="166">
        <f>[1]ISRP50!DX21</f>
        <v>30</v>
      </c>
      <c r="DY21" s="166">
        <f>[1]ISRP50!EA21</f>
        <v>47</v>
      </c>
      <c r="DZ21" s="188">
        <f>[1]ISRP50!EB21-2</f>
        <v>12</v>
      </c>
      <c r="EA21" s="188">
        <f>[1]ISRP50!EC21-3</f>
        <v>6</v>
      </c>
      <c r="EB21" s="156">
        <f t="shared" ref="EB21" si="93">DZ21+EA21</f>
        <v>18</v>
      </c>
      <c r="EC21" s="157">
        <f t="shared" ref="EC21:EC23" si="94">DR21+DU21+DV21+DW21+DX21+DY21+EB21</f>
        <v>278</v>
      </c>
      <c r="ED21" s="188">
        <f>[1]ISRP50!EJ21-1</f>
        <v>43</v>
      </c>
      <c r="EE21" s="156">
        <f t="shared" si="71"/>
        <v>43</v>
      </c>
      <c r="EF21" s="166">
        <f>[1]ISRP50!EN21</f>
        <v>10</v>
      </c>
      <c r="EG21" s="188">
        <f>[1]ISRP50!EO21-2</f>
        <v>101</v>
      </c>
      <c r="EH21" s="166">
        <f>[1]ISRP50!EP21</f>
        <v>13</v>
      </c>
      <c r="EI21" s="166">
        <f>[1]ISRP50!FB21</f>
        <v>2</v>
      </c>
      <c r="EJ21" s="166">
        <f>[1]ISRP50!ER21</f>
        <v>9</v>
      </c>
      <c r="EK21" s="166">
        <f>[1]ISRP50!ET21</f>
        <v>1</v>
      </c>
      <c r="EL21" s="156">
        <f t="shared" ref="EL21" si="95">SUM(EH21:EK21)</f>
        <v>25</v>
      </c>
      <c r="EM21" s="188">
        <f>[1]ISRP50!EW21-2</f>
        <v>15</v>
      </c>
      <c r="EN21" s="166">
        <f>[1]ISRP50!BU21+[1]ISRP50!EL21</f>
        <v>91</v>
      </c>
      <c r="EO21" s="166">
        <f>[1]ISRP50!BV21</f>
        <v>1</v>
      </c>
      <c r="EP21" s="166">
        <f>[1]ISRP50!BW21</f>
        <v>1</v>
      </c>
      <c r="EQ21" s="166">
        <f>[1]ISRP50!BR21</f>
        <v>1</v>
      </c>
      <c r="ER21" s="166">
        <f>[1]ISRP50!BS21</f>
        <v>0</v>
      </c>
      <c r="ES21" s="166">
        <f>[1]ISRP50!BX21</f>
        <v>0</v>
      </c>
      <c r="ET21" s="166">
        <f>[1]ISRP50!BL21+[1]ISRP50!EM21</f>
        <v>161</v>
      </c>
      <c r="EU21" s="166">
        <f>[1]ISRP50!BQ21</f>
        <v>2</v>
      </c>
      <c r="EV21" s="166">
        <f>[1]ISRP50!BR21</f>
        <v>1</v>
      </c>
      <c r="EW21" s="166">
        <f>[1]ISRP50!BX21</f>
        <v>0</v>
      </c>
      <c r="EX21" s="166">
        <f>[1]ISRP50!BS21</f>
        <v>0</v>
      </c>
      <c r="EY21" s="166">
        <f>[1]ISRP50!EU21</f>
        <v>2</v>
      </c>
      <c r="EZ21" s="166">
        <f>[1]ISRP50!EV21</f>
        <v>0</v>
      </c>
      <c r="FA21" s="156">
        <f t="shared" ref="FA21" si="96">SUM(EO21:EZ21)</f>
        <v>169</v>
      </c>
      <c r="FB21" s="156">
        <f t="shared" ref="FB21" si="97">EF21+EG21+EL21+EM21+EN21+FA21</f>
        <v>411</v>
      </c>
      <c r="FC21" s="188">
        <f>[1]ISRP50!FF21-1</f>
        <v>95</v>
      </c>
      <c r="FD21" s="156">
        <f t="shared" si="72"/>
        <v>95</v>
      </c>
      <c r="FE21" s="166">
        <f>[1]ISRP50!FM21</f>
        <v>0</v>
      </c>
      <c r="FF21" s="166">
        <f>[1]ISRP50!FO21</f>
        <v>2</v>
      </c>
      <c r="FG21" s="166">
        <f>[1]ISRP50!FR21</f>
        <v>2</v>
      </c>
      <c r="FH21" s="166">
        <f>[1]ISRP50!FN21</f>
        <v>1</v>
      </c>
      <c r="FI21" s="166">
        <f>[1]ISRP50!FP21</f>
        <v>1</v>
      </c>
      <c r="FJ21" s="166">
        <f>[1]ISRP50!FQ21</f>
        <v>0</v>
      </c>
      <c r="FK21" s="156">
        <f t="shared" ref="FK21:FK23" si="98">SUM(FE21:FJ21)</f>
        <v>6</v>
      </c>
      <c r="FL21" s="166">
        <f>[1]ISRP50!FP21</f>
        <v>1</v>
      </c>
      <c r="FM21" s="188">
        <f>[1]ISRP50!AU21+[1]ISRP50!FL21-1</f>
        <v>230</v>
      </c>
      <c r="FN21" s="166">
        <f>[1]ISRP50!FH21</f>
        <v>33</v>
      </c>
      <c r="FO21" s="166">
        <f>[1]ISRP50!AZ21</f>
        <v>0</v>
      </c>
      <c r="FP21" s="166">
        <f>[1]ISRP50!AR21+[1]ISRP50!FI21</f>
        <v>68</v>
      </c>
      <c r="FQ21" s="166">
        <f>[1]ISRP50!AW21</f>
        <v>1</v>
      </c>
      <c r="FR21" s="166">
        <f>[1]ISRP50!AS21+[1]ISRP50!FJ21</f>
        <v>73</v>
      </c>
      <c r="FS21" s="166">
        <v>0</v>
      </c>
      <c r="FT21" s="166">
        <v>0</v>
      </c>
      <c r="FU21" s="166">
        <f>[1]ISRP50!AY21</f>
        <v>1</v>
      </c>
      <c r="FV21" s="166">
        <f>[1]ISRP50!AX21</f>
        <v>0</v>
      </c>
      <c r="FW21" s="166">
        <v>0</v>
      </c>
      <c r="FX21" s="166">
        <f>[1]ISRP50!AT21+[1]ISRP50!FK21</f>
        <v>86</v>
      </c>
      <c r="FY21" s="166">
        <v>0</v>
      </c>
      <c r="FZ21" s="156">
        <f>SUM(FL21:FY21)</f>
        <v>493</v>
      </c>
      <c r="GA21" s="157">
        <f>FK21+FZ21</f>
        <v>499</v>
      </c>
      <c r="GB21" s="166">
        <f>[1]ISRP50!CC21+[1]ISRP50!GH21</f>
        <v>10</v>
      </c>
      <c r="GC21" s="188">
        <f>[1]ISRP50!CE21+[1]ISRP50!GD21-27</f>
        <v>70</v>
      </c>
      <c r="GD21" s="166">
        <f>[1]ISRP50!EF21</f>
        <v>12</v>
      </c>
      <c r="GE21" s="166">
        <f>[1]ISRP50!CD21+[1]ISRP50!GE21</f>
        <v>5</v>
      </c>
      <c r="GF21" s="166">
        <f>[1]ISRP50!BZ21+[1]ISRP50!GF21</f>
        <v>9</v>
      </c>
      <c r="GG21" s="166">
        <f>[1]ISRP50!CA21+[1]ISRP50!GG21</f>
        <v>13</v>
      </c>
      <c r="GH21" s="166">
        <f>[1]ISRP50!BY21</f>
        <v>0</v>
      </c>
      <c r="GI21" s="166">
        <f>[1]ISRP50!CB21</f>
        <v>1</v>
      </c>
      <c r="GJ21" s="156">
        <f t="shared" ref="GJ21" si="99">SUM(GE21:GI21)</f>
        <v>28</v>
      </c>
      <c r="GK21" s="188">
        <f>[1]ISRP50!GJ21-6</f>
        <v>7</v>
      </c>
      <c r="GL21" s="188">
        <f>[1]ISRP50!EE21+[1]ISRP50!GI21-96</f>
        <v>335</v>
      </c>
      <c r="GM21" s="166">
        <f>[1]ISRP50!EG21+[1]ISRP50!GK21</f>
        <v>7</v>
      </c>
      <c r="GN21" s="166">
        <f>[1]ISRP50!GL21</f>
        <v>0</v>
      </c>
      <c r="GO21" s="156">
        <f t="shared" ref="GO21" si="100">SUM(GK21:GN21)</f>
        <v>349</v>
      </c>
      <c r="GP21" s="156">
        <f>GD21+GK21+GL21+GM21+GN21</f>
        <v>361</v>
      </c>
      <c r="GQ21" s="157">
        <f t="shared" si="55"/>
        <v>469</v>
      </c>
      <c r="GR21" s="166">
        <f>[1]ISRP50!FT21</f>
        <v>39</v>
      </c>
      <c r="GS21" s="166">
        <f>[1]ISRP50!FU21</f>
        <v>16</v>
      </c>
      <c r="GT21" s="166">
        <f>[1]ISRP50!GB21</f>
        <v>21</v>
      </c>
      <c r="GU21" s="166">
        <f>[1]ISRP50!FV21</f>
        <v>10</v>
      </c>
      <c r="GV21" s="166">
        <f>[1]ISRP50!FW21</f>
        <v>2</v>
      </c>
      <c r="GW21" s="158">
        <f t="shared" ref="GW21:GW23" si="101">GU21+GV21</f>
        <v>12</v>
      </c>
      <c r="GX21" s="166">
        <f>[1]ISRP50!FX21</f>
        <v>10</v>
      </c>
      <c r="GY21" s="188">
        <f>[1]ISRP50!FZ21-11</f>
        <v>34</v>
      </c>
      <c r="GZ21" s="166">
        <f>[1]ISRP50!GA21</f>
        <v>2</v>
      </c>
      <c r="HA21" s="166">
        <f>[1]ISRP50!FY21</f>
        <v>7</v>
      </c>
      <c r="HB21" s="157">
        <f t="shared" ref="HB21" si="102">GR21+GS21+GT21+GW21+GX21+GY21+GZ21+HA21</f>
        <v>141</v>
      </c>
      <c r="HE21" s="160">
        <f>M21+BG21+BS21+CZ21+DQ21+EC21+FB21+GA21+GQ21-BI21-DR21+AI21+AL21</f>
        <v>4267</v>
      </c>
      <c r="HF21" s="160">
        <f t="shared" ref="HF21" si="103">N21+O21+Q21+R21+S21+U21+V21+W21+Y21+Z21+AB21+AC21+AD21+AG21+AH21+AJ21+AM21+BI21+BT21+BU21+CK21+BV21+CL21+BW21+BX21+BY21+BZ21+CA21+CB21+CC21+CE21+CF21+CG21+CI21+CJ21+CN21+DR21+ED21</f>
        <v>560</v>
      </c>
      <c r="HG21" s="160">
        <f>FC21+GR21+GS21+GT21+GU21+GV21+GX21+GY21+GZ21+HA21+AF21</f>
        <v>294</v>
      </c>
      <c r="HH21" s="160">
        <f t="shared" si="13"/>
        <v>5121</v>
      </c>
      <c r="HI21" s="161"/>
      <c r="HJ21" s="230" t="s">
        <v>277</v>
      </c>
      <c r="HK21" s="231" t="s">
        <v>260</v>
      </c>
      <c r="HL21" s="232">
        <f>M9</f>
        <v>836</v>
      </c>
      <c r="HM21" s="232">
        <f>AI9+AL9</f>
        <v>30</v>
      </c>
      <c r="HN21" s="232">
        <f>BS9-BI9</f>
        <v>399</v>
      </c>
      <c r="HO21" s="232">
        <f>BG9</f>
        <v>832</v>
      </c>
      <c r="HP21" s="222">
        <v>0</v>
      </c>
      <c r="HQ21" s="232">
        <f>CZ9</f>
        <v>252</v>
      </c>
      <c r="HR21" s="232">
        <v>0</v>
      </c>
      <c r="HS21" s="232">
        <f>EC9-DR9</f>
        <v>244</v>
      </c>
      <c r="HT21" s="232">
        <v>0</v>
      </c>
      <c r="HU21" s="232">
        <v>0</v>
      </c>
      <c r="HV21" s="232">
        <f>DQ9</f>
        <v>524</v>
      </c>
      <c r="HW21" s="232">
        <v>0</v>
      </c>
      <c r="HX21" s="232">
        <f>GQ9</f>
        <v>487</v>
      </c>
      <c r="HY21" s="232">
        <f>FB9</f>
        <v>439</v>
      </c>
      <c r="HZ21" s="233">
        <f>GA9</f>
        <v>512</v>
      </c>
      <c r="IA21" s="225">
        <f t="shared" si="70"/>
        <v>4555</v>
      </c>
      <c r="IB21" s="165">
        <f t="shared" si="73"/>
        <v>5455</v>
      </c>
      <c r="IC21" s="215"/>
    </row>
    <row r="22" spans="1:260" s="211" customFormat="1" ht="44.45" customHeight="1">
      <c r="A22" s="170"/>
      <c r="B22" s="171" t="s">
        <v>311</v>
      </c>
      <c r="C22" s="234">
        <f t="shared" ref="C22:BS22" si="104">C21*100/C18</f>
        <v>93.858845096241978</v>
      </c>
      <c r="D22" s="234">
        <f>D21*100/D18</f>
        <v>88.288288288288285</v>
      </c>
      <c r="E22" s="234">
        <f t="shared" ref="E22:L22" si="105">E21*100/E18</f>
        <v>67.256637168141594</v>
      </c>
      <c r="F22" s="234">
        <f t="shared" si="105"/>
        <v>94.573643410852711</v>
      </c>
      <c r="G22" s="234">
        <f t="shared" si="105"/>
        <v>97.122302158273385</v>
      </c>
      <c r="H22" s="234">
        <f t="shared" si="105"/>
        <v>92.481203007518801</v>
      </c>
      <c r="I22" s="234">
        <f t="shared" si="105"/>
        <v>94.017094017094024</v>
      </c>
      <c r="J22" s="234">
        <f t="shared" si="105"/>
        <v>78.571428571428569</v>
      </c>
      <c r="K22" s="234">
        <f t="shared" si="105"/>
        <v>94.736842105263165</v>
      </c>
      <c r="L22" s="234">
        <f t="shared" si="105"/>
        <v>85.106382978723403</v>
      </c>
      <c r="M22" s="234">
        <f t="shared" si="104"/>
        <v>88.995215311004785</v>
      </c>
      <c r="N22" s="234">
        <f t="shared" si="104"/>
        <v>97.61904761904762</v>
      </c>
      <c r="O22" s="234">
        <f t="shared" si="104"/>
        <v>100</v>
      </c>
      <c r="P22" s="234">
        <f t="shared" si="104"/>
        <v>97.674418604651166</v>
      </c>
      <c r="Q22" s="234">
        <f>Q21*100/Q18</f>
        <v>98.387096774193552</v>
      </c>
      <c r="R22" s="234">
        <f t="shared" si="104"/>
        <v>89.333333333333329</v>
      </c>
      <c r="S22" s="234">
        <f t="shared" si="104"/>
        <v>100</v>
      </c>
      <c r="T22" s="234">
        <f t="shared" si="104"/>
        <v>89.610389610389603</v>
      </c>
      <c r="U22" s="234">
        <f t="shared" si="104"/>
        <v>96.15384615384616</v>
      </c>
      <c r="V22" s="234">
        <f t="shared" si="104"/>
        <v>81.25</v>
      </c>
      <c r="W22" s="234">
        <f t="shared" si="104"/>
        <v>91.304347826086953</v>
      </c>
      <c r="X22" s="234">
        <f t="shared" si="104"/>
        <v>87.179487179487182</v>
      </c>
      <c r="Y22" s="234">
        <f t="shared" si="104"/>
        <v>86.666666666666671</v>
      </c>
      <c r="Z22" s="234">
        <f t="shared" si="104"/>
        <v>100</v>
      </c>
      <c r="AA22" s="234">
        <f t="shared" si="104"/>
        <v>88.235294117647058</v>
      </c>
      <c r="AB22" s="234">
        <f t="shared" si="104"/>
        <v>100</v>
      </c>
      <c r="AC22" s="234">
        <f t="shared" si="104"/>
        <v>90</v>
      </c>
      <c r="AD22" s="234">
        <f t="shared" si="104"/>
        <v>100</v>
      </c>
      <c r="AE22" s="234">
        <f t="shared" si="104"/>
        <v>92.857142857142861</v>
      </c>
      <c r="AF22" s="234">
        <f t="shared" si="104"/>
        <v>95.081967213114751</v>
      </c>
      <c r="AG22" s="234">
        <f t="shared" si="104"/>
        <v>94.444444444444443</v>
      </c>
      <c r="AH22" s="234" t="e">
        <f t="shared" si="104"/>
        <v>#DIV/0!</v>
      </c>
      <c r="AI22" s="234">
        <f t="shared" si="104"/>
        <v>93.333333333333329</v>
      </c>
      <c r="AJ22" s="234" t="e">
        <f t="shared" si="104"/>
        <v>#DIV/0!</v>
      </c>
      <c r="AK22" s="234">
        <f t="shared" si="104"/>
        <v>93.333333333333329</v>
      </c>
      <c r="AL22" s="234">
        <f t="shared" si="104"/>
        <v>93.333333333333329</v>
      </c>
      <c r="AM22" s="234">
        <f t="shared" si="104"/>
        <v>100</v>
      </c>
      <c r="AN22" s="234">
        <f t="shared" si="104"/>
        <v>93.75</v>
      </c>
      <c r="AO22" s="234">
        <f t="shared" si="104"/>
        <v>93.548387096774192</v>
      </c>
      <c r="AP22" s="234">
        <f t="shared" si="104"/>
        <v>93.55670103092784</v>
      </c>
      <c r="AQ22" s="234">
        <f t="shared" si="104"/>
        <v>96.551724137931032</v>
      </c>
      <c r="AR22" s="234">
        <f t="shared" si="104"/>
        <v>96.568627450980387</v>
      </c>
      <c r="AS22" s="234" t="e">
        <f t="shared" si="104"/>
        <v>#DIV/0!</v>
      </c>
      <c r="AT22" s="234">
        <f t="shared" si="104"/>
        <v>96.568627450980387</v>
      </c>
      <c r="AU22" s="234">
        <f t="shared" si="104"/>
        <v>100</v>
      </c>
      <c r="AV22" s="234">
        <f t="shared" si="104"/>
        <v>96.527777777777771</v>
      </c>
      <c r="AW22" s="234">
        <f>AW21*100/AW18</f>
        <v>95.78947368421052</v>
      </c>
      <c r="AX22" s="234" t="e">
        <f t="shared" si="104"/>
        <v>#DIV/0!</v>
      </c>
      <c r="AY22" s="234">
        <f t="shared" si="104"/>
        <v>87.5</v>
      </c>
      <c r="AZ22" s="234">
        <f t="shared" si="104"/>
        <v>100</v>
      </c>
      <c r="BA22" s="234" t="e">
        <f t="shared" si="104"/>
        <v>#DIV/0!</v>
      </c>
      <c r="BB22" s="234" t="e">
        <f t="shared" si="104"/>
        <v>#DIV/0!</v>
      </c>
      <c r="BC22" s="234">
        <f t="shared" si="104"/>
        <v>100</v>
      </c>
      <c r="BD22" s="234">
        <f t="shared" si="104"/>
        <v>96.428571428571431</v>
      </c>
      <c r="BE22" s="234">
        <f t="shared" si="104"/>
        <v>0</v>
      </c>
      <c r="BF22" s="234">
        <f t="shared" si="104"/>
        <v>96.088435374149654</v>
      </c>
      <c r="BG22" s="234">
        <f t="shared" si="104"/>
        <v>96.274038461538467</v>
      </c>
      <c r="BH22" s="234">
        <f t="shared" si="104"/>
        <v>92.857142857142861</v>
      </c>
      <c r="BI22" s="234">
        <f t="shared" si="104"/>
        <v>83.333333333333329</v>
      </c>
      <c r="BJ22" s="234">
        <f t="shared" si="104"/>
        <v>95.604395604395606</v>
      </c>
      <c r="BK22" s="234">
        <f t="shared" si="104"/>
        <v>100</v>
      </c>
      <c r="BL22" s="234">
        <f t="shared" si="104"/>
        <v>100</v>
      </c>
      <c r="BM22" s="234">
        <f t="shared" si="104"/>
        <v>94.736842105263165</v>
      </c>
      <c r="BN22" s="234">
        <f t="shared" si="104"/>
        <v>100</v>
      </c>
      <c r="BO22" s="234" t="e">
        <f>BO21*100/BO18</f>
        <v>#DIV/0!</v>
      </c>
      <c r="BP22" s="234">
        <f t="shared" si="104"/>
        <v>93.181818181818187</v>
      </c>
      <c r="BQ22" s="234">
        <f>BQ21*100/BQ18</f>
        <v>86.956521739130437</v>
      </c>
      <c r="BR22" s="234">
        <f t="shared" si="104"/>
        <v>91.17647058823529</v>
      </c>
      <c r="BS22" s="234">
        <f t="shared" si="104"/>
        <v>95.061728395061735</v>
      </c>
      <c r="BT22" s="234">
        <f t="shared" ref="BT22:EK22" si="106">BT21*100/BT18</f>
        <v>100</v>
      </c>
      <c r="BU22" s="234">
        <f t="shared" si="106"/>
        <v>100</v>
      </c>
      <c r="BV22" s="234">
        <f t="shared" si="106"/>
        <v>93.75</v>
      </c>
      <c r="BW22" s="234">
        <f t="shared" si="106"/>
        <v>100</v>
      </c>
      <c r="BX22" s="234">
        <f t="shared" si="106"/>
        <v>100</v>
      </c>
      <c r="BY22" s="234">
        <f t="shared" si="106"/>
        <v>100</v>
      </c>
      <c r="BZ22" s="234" t="e">
        <f t="shared" si="106"/>
        <v>#DIV/0!</v>
      </c>
      <c r="CA22" s="234">
        <f t="shared" si="106"/>
        <v>100</v>
      </c>
      <c r="CB22" s="234" t="e">
        <f t="shared" si="106"/>
        <v>#DIV/0!</v>
      </c>
      <c r="CC22" s="234">
        <f t="shared" si="106"/>
        <v>100</v>
      </c>
      <c r="CD22" s="234">
        <f>CD21*100/CD18</f>
        <v>100</v>
      </c>
      <c r="CE22" s="234">
        <f t="shared" si="106"/>
        <v>97.435897435897431</v>
      </c>
      <c r="CF22" s="234">
        <f t="shared" si="106"/>
        <v>100</v>
      </c>
      <c r="CG22" s="234">
        <f>CG21*100/CG18</f>
        <v>80</v>
      </c>
      <c r="CH22" s="234">
        <f>CH21*100/CH18</f>
        <v>90.909090909090907</v>
      </c>
      <c r="CI22" s="234">
        <f t="shared" si="106"/>
        <v>80</v>
      </c>
      <c r="CJ22" s="234" t="e">
        <f t="shared" si="106"/>
        <v>#DIV/0!</v>
      </c>
      <c r="CK22" s="234" t="e">
        <f>CK21*100/CK18</f>
        <v>#DIV/0!</v>
      </c>
      <c r="CL22" s="234" t="e">
        <f>CL21*100/CL18</f>
        <v>#DIV/0!</v>
      </c>
      <c r="CM22" s="234">
        <f>CM21*100/CM18</f>
        <v>90</v>
      </c>
      <c r="CN22" s="234">
        <f t="shared" si="106"/>
        <v>100</v>
      </c>
      <c r="CO22" s="234">
        <f t="shared" si="106"/>
        <v>98.029556650246306</v>
      </c>
      <c r="CP22" s="234">
        <f t="shared" si="106"/>
        <v>69.696969696969703</v>
      </c>
      <c r="CQ22" s="234">
        <f t="shared" si="106"/>
        <v>54.285714285714285</v>
      </c>
      <c r="CR22" s="234">
        <f t="shared" si="106"/>
        <v>78.723404255319153</v>
      </c>
      <c r="CS22" s="234">
        <f t="shared" si="106"/>
        <v>68.292682926829272</v>
      </c>
      <c r="CT22" s="234">
        <f t="shared" si="106"/>
        <v>100</v>
      </c>
      <c r="CU22" s="234">
        <f t="shared" si="106"/>
        <v>97.297297297297291</v>
      </c>
      <c r="CV22" s="234">
        <f t="shared" si="106"/>
        <v>92.307692307692307</v>
      </c>
      <c r="CW22" s="234" t="e">
        <f t="shared" si="106"/>
        <v>#DIV/0!</v>
      </c>
      <c r="CX22" s="234">
        <f t="shared" si="106"/>
        <v>95.238095238095241</v>
      </c>
      <c r="CY22" s="234">
        <f t="shared" si="106"/>
        <v>100</v>
      </c>
      <c r="CZ22" s="234">
        <f t="shared" si="106"/>
        <v>84.523809523809518</v>
      </c>
      <c r="DA22" s="234">
        <f t="shared" si="106"/>
        <v>82.222222222222229</v>
      </c>
      <c r="DB22" s="234">
        <f t="shared" si="106"/>
        <v>100</v>
      </c>
      <c r="DC22" s="234">
        <f t="shared" si="106"/>
        <v>77.777777777777771</v>
      </c>
      <c r="DD22" s="234">
        <f t="shared" si="106"/>
        <v>94.805194805194802</v>
      </c>
      <c r="DE22" s="234">
        <f t="shared" si="106"/>
        <v>91.596638655462186</v>
      </c>
      <c r="DF22" s="234">
        <f t="shared" si="106"/>
        <v>85.714285714285708</v>
      </c>
      <c r="DG22" s="234">
        <f t="shared" si="106"/>
        <v>100</v>
      </c>
      <c r="DH22" s="234" t="e">
        <f t="shared" si="106"/>
        <v>#DIV/0!</v>
      </c>
      <c r="DI22" s="234">
        <f t="shared" si="106"/>
        <v>85.964912280701753</v>
      </c>
      <c r="DJ22" s="234" t="e">
        <f t="shared" si="106"/>
        <v>#DIV/0!</v>
      </c>
      <c r="DK22" s="234">
        <f t="shared" si="106"/>
        <v>100</v>
      </c>
      <c r="DL22" s="234">
        <f t="shared" si="106"/>
        <v>91.044776119402982</v>
      </c>
      <c r="DM22" s="234" t="e">
        <f t="shared" si="106"/>
        <v>#DIV/0!</v>
      </c>
      <c r="DN22" s="234">
        <f t="shared" si="106"/>
        <v>97.435897435897431</v>
      </c>
      <c r="DO22" s="234" t="e">
        <f t="shared" si="106"/>
        <v>#DIV/0!</v>
      </c>
      <c r="DP22" s="234">
        <f t="shared" si="106"/>
        <v>90.874524714828894</v>
      </c>
      <c r="DQ22" s="234">
        <f>DQ21*100/DQ18</f>
        <v>91.412213740458014</v>
      </c>
      <c r="DR22" s="234">
        <f t="shared" si="106"/>
        <v>92.10526315789474</v>
      </c>
      <c r="DS22" s="234">
        <f t="shared" si="106"/>
        <v>100</v>
      </c>
      <c r="DT22" s="234">
        <f t="shared" si="106"/>
        <v>100</v>
      </c>
      <c r="DU22" s="234">
        <f t="shared" si="106"/>
        <v>100</v>
      </c>
      <c r="DV22" s="234">
        <f>DV21*100/DV18</f>
        <v>100</v>
      </c>
      <c r="DW22" s="234">
        <f t="shared" si="106"/>
        <v>100</v>
      </c>
      <c r="DX22" s="234">
        <f t="shared" si="106"/>
        <v>100</v>
      </c>
      <c r="DY22" s="234">
        <f>DY21*100/DY18</f>
        <v>97.916666666666671</v>
      </c>
      <c r="DZ22" s="234">
        <f t="shared" si="106"/>
        <v>100</v>
      </c>
      <c r="EA22" s="234">
        <f t="shared" si="106"/>
        <v>100</v>
      </c>
      <c r="EB22" s="234">
        <f t="shared" si="106"/>
        <v>100</v>
      </c>
      <c r="EC22" s="234">
        <f t="shared" si="106"/>
        <v>98.581560283687949</v>
      </c>
      <c r="ED22" s="234">
        <f t="shared" si="106"/>
        <v>100</v>
      </c>
      <c r="EE22" s="234">
        <f t="shared" si="106"/>
        <v>100</v>
      </c>
      <c r="EF22" s="234">
        <f t="shared" si="106"/>
        <v>90.909090909090907</v>
      </c>
      <c r="EG22" s="234">
        <f>EG21*100/EG18</f>
        <v>100</v>
      </c>
      <c r="EH22" s="234">
        <f>EH21*100/EH18</f>
        <v>100</v>
      </c>
      <c r="EI22" s="234">
        <f t="shared" si="106"/>
        <v>100</v>
      </c>
      <c r="EJ22" s="234">
        <f t="shared" si="106"/>
        <v>81.818181818181813</v>
      </c>
      <c r="EK22" s="234">
        <f t="shared" si="106"/>
        <v>100</v>
      </c>
      <c r="EL22" s="234">
        <f t="shared" ref="EL22:HA22" si="107">EL21*100/EL18</f>
        <v>92.592592592592595</v>
      </c>
      <c r="EM22" s="234">
        <f t="shared" si="107"/>
        <v>100</v>
      </c>
      <c r="EN22" s="234">
        <f t="shared" si="107"/>
        <v>85.84905660377359</v>
      </c>
      <c r="EO22" s="234">
        <f t="shared" si="107"/>
        <v>100</v>
      </c>
      <c r="EP22" s="234">
        <f t="shared" si="107"/>
        <v>100</v>
      </c>
      <c r="EQ22" s="234">
        <f t="shared" si="107"/>
        <v>100</v>
      </c>
      <c r="ER22" s="234" t="e">
        <f t="shared" si="107"/>
        <v>#DIV/0!</v>
      </c>
      <c r="ES22" s="234" t="e">
        <f t="shared" si="107"/>
        <v>#DIV/0!</v>
      </c>
      <c r="ET22" s="234">
        <f t="shared" si="107"/>
        <v>94.705882352941174</v>
      </c>
      <c r="EU22" s="234">
        <f t="shared" si="107"/>
        <v>100</v>
      </c>
      <c r="EV22" s="234">
        <f t="shared" si="107"/>
        <v>100</v>
      </c>
      <c r="EW22" s="234" t="e">
        <f t="shared" si="107"/>
        <v>#DIV/0!</v>
      </c>
      <c r="EX22" s="234" t="e">
        <f t="shared" si="107"/>
        <v>#DIV/0!</v>
      </c>
      <c r="EY22" s="234">
        <f t="shared" si="107"/>
        <v>100</v>
      </c>
      <c r="EZ22" s="234">
        <f t="shared" si="107"/>
        <v>0</v>
      </c>
      <c r="FA22" s="234">
        <f t="shared" si="107"/>
        <v>94.413407821229043</v>
      </c>
      <c r="FB22" s="234">
        <f t="shared" si="107"/>
        <v>93.62186788154898</v>
      </c>
      <c r="FC22" s="234">
        <f t="shared" si="107"/>
        <v>100</v>
      </c>
      <c r="FD22" s="234">
        <f t="shared" si="107"/>
        <v>100</v>
      </c>
      <c r="FE22" s="234">
        <f t="shared" si="107"/>
        <v>0</v>
      </c>
      <c r="FF22" s="234">
        <f t="shared" si="107"/>
        <v>100</v>
      </c>
      <c r="FG22" s="234">
        <f t="shared" si="107"/>
        <v>100</v>
      </c>
      <c r="FH22" s="234">
        <f t="shared" si="107"/>
        <v>100</v>
      </c>
      <c r="FI22" s="234">
        <f t="shared" si="107"/>
        <v>100</v>
      </c>
      <c r="FJ22" s="234" t="e">
        <f t="shared" si="107"/>
        <v>#DIV/0!</v>
      </c>
      <c r="FK22" s="234">
        <f t="shared" si="107"/>
        <v>85.714285714285708</v>
      </c>
      <c r="FL22" s="234">
        <f t="shared" si="107"/>
        <v>100</v>
      </c>
      <c r="FM22" s="234">
        <f t="shared" si="107"/>
        <v>100</v>
      </c>
      <c r="FN22" s="234">
        <f t="shared" si="107"/>
        <v>100</v>
      </c>
      <c r="FO22" s="234" t="e">
        <f t="shared" si="107"/>
        <v>#DIV/0!</v>
      </c>
      <c r="FP22" s="234">
        <f t="shared" si="107"/>
        <v>94.444444444444443</v>
      </c>
      <c r="FQ22" s="234">
        <f t="shared" si="107"/>
        <v>100</v>
      </c>
      <c r="FR22" s="234">
        <f t="shared" si="107"/>
        <v>96.05263157894737</v>
      </c>
      <c r="FS22" s="234" t="e">
        <f t="shared" si="107"/>
        <v>#DIV/0!</v>
      </c>
      <c r="FT22" s="234" t="e">
        <f t="shared" si="107"/>
        <v>#DIV/0!</v>
      </c>
      <c r="FU22" s="234">
        <f t="shared" si="107"/>
        <v>100</v>
      </c>
      <c r="FV22" s="234" t="e">
        <f t="shared" si="107"/>
        <v>#DIV/0!</v>
      </c>
      <c r="FW22" s="234" t="e">
        <f t="shared" si="107"/>
        <v>#DIV/0!</v>
      </c>
      <c r="FX22" s="234">
        <f t="shared" si="107"/>
        <v>94.505494505494511</v>
      </c>
      <c r="FY22" s="234" t="e">
        <f t="shared" si="107"/>
        <v>#DIV/0!</v>
      </c>
      <c r="FZ22" s="234">
        <f t="shared" si="107"/>
        <v>97.623762376237622</v>
      </c>
      <c r="GA22" s="234">
        <f t="shared" si="107"/>
        <v>97.4609375</v>
      </c>
      <c r="GB22" s="234">
        <f t="shared" si="107"/>
        <v>58.823529411764703</v>
      </c>
      <c r="GC22" s="234">
        <f t="shared" si="107"/>
        <v>100</v>
      </c>
      <c r="GD22" s="234">
        <f t="shared" si="107"/>
        <v>100</v>
      </c>
      <c r="GE22" s="234">
        <f t="shared" si="107"/>
        <v>71.428571428571431</v>
      </c>
      <c r="GF22" s="234">
        <f t="shared" si="107"/>
        <v>56.25</v>
      </c>
      <c r="GG22" s="234">
        <f t="shared" si="107"/>
        <v>86.666666666666671</v>
      </c>
      <c r="GH22" s="234" t="e">
        <f t="shared" si="107"/>
        <v>#DIV/0!</v>
      </c>
      <c r="GI22" s="234">
        <f t="shared" si="107"/>
        <v>100</v>
      </c>
      <c r="GJ22" s="234">
        <f t="shared" si="107"/>
        <v>71.794871794871796</v>
      </c>
      <c r="GK22" s="234">
        <f>GK21*100/GK18</f>
        <v>100</v>
      </c>
      <c r="GL22" s="234">
        <f t="shared" si="107"/>
        <v>100</v>
      </c>
      <c r="GM22" s="234">
        <f t="shared" si="107"/>
        <v>100</v>
      </c>
      <c r="GN22" s="234" t="e">
        <f>GN21*100/GN18</f>
        <v>#DIV/0!</v>
      </c>
      <c r="GO22" s="234">
        <f t="shared" si="107"/>
        <v>100</v>
      </c>
      <c r="GP22" s="234">
        <f t="shared" si="107"/>
        <v>100</v>
      </c>
      <c r="GQ22" s="234">
        <f t="shared" si="107"/>
        <v>96.303901437371664</v>
      </c>
      <c r="GR22" s="234">
        <f t="shared" si="107"/>
        <v>86.666666666666671</v>
      </c>
      <c r="GS22" s="234">
        <f t="shared" si="107"/>
        <v>94.117647058823536</v>
      </c>
      <c r="GT22" s="234">
        <f t="shared" si="107"/>
        <v>95.454545454545453</v>
      </c>
      <c r="GU22" s="234">
        <f t="shared" si="107"/>
        <v>90.909090909090907</v>
      </c>
      <c r="GV22" s="234">
        <f t="shared" si="107"/>
        <v>33.333333333333336</v>
      </c>
      <c r="GW22" s="234">
        <f t="shared" si="107"/>
        <v>70.588235294117652</v>
      </c>
      <c r="GX22" s="234">
        <f t="shared" si="107"/>
        <v>83.333333333333329</v>
      </c>
      <c r="GY22" s="234">
        <f t="shared" si="107"/>
        <v>100</v>
      </c>
      <c r="GZ22" s="234">
        <f t="shared" si="107"/>
        <v>100</v>
      </c>
      <c r="HA22" s="234">
        <f t="shared" si="107"/>
        <v>87.5</v>
      </c>
      <c r="HB22" s="234">
        <f>HB21*100/HB18</f>
        <v>89.808917197452232</v>
      </c>
      <c r="HE22" s="235">
        <f>HE21*100/HE18</f>
        <v>93.677277716794734</v>
      </c>
      <c r="HF22" s="235">
        <f t="shared" ref="HF22:HH22" si="108">HF21*100/HF18</f>
        <v>95.400340715502551</v>
      </c>
      <c r="HG22" s="235">
        <f t="shared" si="108"/>
        <v>93.929712460063897</v>
      </c>
      <c r="HH22" s="235">
        <f t="shared" si="108"/>
        <v>93.877176901924841</v>
      </c>
      <c r="HI22" s="236"/>
      <c r="HJ22" s="184" t="s">
        <v>281</v>
      </c>
      <c r="HK22" s="231" t="s">
        <v>260</v>
      </c>
      <c r="HL22" s="237">
        <f>M17</f>
        <v>846</v>
      </c>
      <c r="HM22" s="237">
        <f>AI17+AL17</f>
        <v>31</v>
      </c>
      <c r="HN22" s="237">
        <f>BS17-BI17</f>
        <v>410</v>
      </c>
      <c r="HO22" s="237">
        <f>BG17</f>
        <v>849</v>
      </c>
      <c r="HP22" s="222">
        <v>0</v>
      </c>
      <c r="HQ22" s="237">
        <f>CZ17</f>
        <v>258</v>
      </c>
      <c r="HR22" s="237">
        <v>0</v>
      </c>
      <c r="HS22" s="237">
        <f>EC17-DR17</f>
        <v>250</v>
      </c>
      <c r="HT22" s="237">
        <v>0</v>
      </c>
      <c r="HU22" s="237">
        <v>0</v>
      </c>
      <c r="HV22" s="237">
        <f>DQ17</f>
        <v>552</v>
      </c>
      <c r="HW22" s="237">
        <v>0</v>
      </c>
      <c r="HX22" s="237">
        <f>GQ17</f>
        <v>504</v>
      </c>
      <c r="HY22" s="237">
        <f>FB17</f>
        <v>560</v>
      </c>
      <c r="HZ22" s="238">
        <f>GA17</f>
        <v>548</v>
      </c>
      <c r="IA22" s="225">
        <f t="shared" si="70"/>
        <v>4808</v>
      </c>
      <c r="IB22" s="165">
        <f t="shared" si="73"/>
        <v>5738</v>
      </c>
      <c r="IC22" s="173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</row>
    <row r="23" spans="1:260" s="159" customFormat="1" ht="28.5" customHeight="1">
      <c r="A23" s="207">
        <v>16</v>
      </c>
      <c r="B23" s="154" t="s">
        <v>312</v>
      </c>
      <c r="C23" s="155">
        <f>M23+AP23+BG23+BS23+CO23+CZ23+DQ23+EC23+EE23+FB23+FD23+GA23+GQ23+HB23</f>
        <v>5029</v>
      </c>
      <c r="D23" s="155">
        <f>[1]ISRP50!D24</f>
        <v>103</v>
      </c>
      <c r="E23" s="155">
        <f>[1]ISRP50!E24</f>
        <v>108</v>
      </c>
      <c r="F23" s="155">
        <f>[1]ISRP50!F24-1</f>
        <v>125</v>
      </c>
      <c r="G23" s="155">
        <f>[1]ISRP50!G24</f>
        <v>135</v>
      </c>
      <c r="H23" s="155">
        <f>[1]ISRP50!H24</f>
        <v>128</v>
      </c>
      <c r="I23" s="155">
        <f>[1]ISRP50!I24</f>
        <v>107</v>
      </c>
      <c r="J23" s="155">
        <f>[1]ISRP50!J24-2</f>
        <v>56</v>
      </c>
      <c r="K23" s="155">
        <f>[1]ISRP50!K24</f>
        <v>39</v>
      </c>
      <c r="L23" s="156">
        <f>J23+K23-2</f>
        <v>93</v>
      </c>
      <c r="M23" s="157">
        <f>D23+E23+F23+G23+H23+I23+L23</f>
        <v>799</v>
      </c>
      <c r="N23" s="155">
        <f>[1]ISRP50!M24</f>
        <v>40</v>
      </c>
      <c r="O23" s="155">
        <f>[1]ISRP50!V24</f>
        <v>1</v>
      </c>
      <c r="P23" s="156">
        <f>SUM(N23:O23)</f>
        <v>41</v>
      </c>
      <c r="Q23" s="155">
        <f>[1]ISRP50!N24</f>
        <v>62</v>
      </c>
      <c r="R23" s="155">
        <f>[1]ISRP50!O24</f>
        <v>72</v>
      </c>
      <c r="S23" s="155">
        <f>[1]ISRP50!P24</f>
        <v>2</v>
      </c>
      <c r="T23" s="156">
        <f>SUM(R23:S23)</f>
        <v>74</v>
      </c>
      <c r="U23" s="155">
        <f>[1]ISRP50!Q24</f>
        <v>24</v>
      </c>
      <c r="V23" s="155">
        <f>[1]ISRP50!W24</f>
        <v>13</v>
      </c>
      <c r="W23" s="155">
        <f>[1]ISRP50!S24</f>
        <v>20</v>
      </c>
      <c r="X23" s="156">
        <f>SUM(V23:W23)</f>
        <v>33</v>
      </c>
      <c r="Y23" s="155">
        <f>[1]ISRP50!X24</f>
        <v>13</v>
      </c>
      <c r="Z23" s="155">
        <f>[1]ISRP50!U24</f>
        <v>2</v>
      </c>
      <c r="AA23" s="156">
        <f>SUM(Y23:Z23)</f>
        <v>15</v>
      </c>
      <c r="AB23" s="155">
        <f>[1]ISRP50!Y24-1</f>
        <v>2</v>
      </c>
      <c r="AC23" s="155">
        <f>[1]ISRP50!R24</f>
        <v>10</v>
      </c>
      <c r="AD23" s="155">
        <f>[1]ISRP50!T24</f>
        <v>2</v>
      </c>
      <c r="AE23" s="156">
        <f>SUM(AB23:AD23)</f>
        <v>14</v>
      </c>
      <c r="AF23" s="155">
        <f>[1]ISRP50!Z24</f>
        <v>55</v>
      </c>
      <c r="AG23" s="155">
        <f>[1]ISRP50!AA24</f>
        <v>14</v>
      </c>
      <c r="AH23" s="155">
        <f>[1]ISRP50!BO24</f>
        <v>0</v>
      </c>
      <c r="AI23" s="155">
        <f>[1]ISRP50!AB24+[1]ISRP50!CF24</f>
        <v>13</v>
      </c>
      <c r="AJ23" s="155">
        <f>[1]ISRP50!BT24</f>
        <v>0</v>
      </c>
      <c r="AK23" s="156">
        <f>SUM(AH23:AJ23)</f>
        <v>13</v>
      </c>
      <c r="AL23" s="155">
        <f>[1]ISRP50!AC24+[1]ISRP50!CG24</f>
        <v>14</v>
      </c>
      <c r="AM23" s="155">
        <f>[1]ISRP50!CG24</f>
        <v>1</v>
      </c>
      <c r="AN23" s="156">
        <f>SUM(AL23:AM23)</f>
        <v>15</v>
      </c>
      <c r="AO23" s="156">
        <f>AK23+AN23</f>
        <v>28</v>
      </c>
      <c r="AP23" s="157">
        <f t="shared" si="38"/>
        <v>360</v>
      </c>
      <c r="AQ23" s="155">
        <f>[1]ISRP50!AE24</f>
        <v>29</v>
      </c>
      <c r="AR23" s="188">
        <f>[1]ISRP50!AF24-18</f>
        <v>204</v>
      </c>
      <c r="AS23" s="155">
        <v>0</v>
      </c>
      <c r="AT23" s="157">
        <f>SUM(AR23:AS23)</f>
        <v>204</v>
      </c>
      <c r="AU23" s="167">
        <f>[1]ISRP50!AP24+[1]ISRP50!DY24-3</f>
        <v>11</v>
      </c>
      <c r="AV23" s="155">
        <f>[1]ISRP50!AI24+[1]ISRP50!AO24</f>
        <v>129</v>
      </c>
      <c r="AW23" s="155">
        <f>[1]ISRP50!AK24</f>
        <v>93</v>
      </c>
      <c r="AX23" s="155">
        <f>[1]ISRP50!AH24</f>
        <v>42</v>
      </c>
      <c r="AY23" s="155">
        <f>[1]ISRP50!AH24</f>
        <v>42</v>
      </c>
      <c r="AZ23" s="167">
        <f>[1]ISRP50!AG24-3</f>
        <v>72</v>
      </c>
      <c r="BA23" s="155">
        <f>[1]ISRP50!AU24</f>
        <v>2</v>
      </c>
      <c r="BB23" s="155">
        <v>0</v>
      </c>
      <c r="BC23" s="166">
        <f>[1]ISRP50!AJ24-3</f>
        <v>52</v>
      </c>
      <c r="BD23" s="155">
        <f>[1]ISRP50!AL24</f>
        <v>164</v>
      </c>
      <c r="BE23" s="155">
        <f>[1]ISRP50!AM24</f>
        <v>1</v>
      </c>
      <c r="BF23" s="239">
        <f>SUM(AV23:BE23)-9</f>
        <v>588</v>
      </c>
      <c r="BG23" s="157">
        <f>AQ23+AT23+AU23+BF23</f>
        <v>832</v>
      </c>
      <c r="BH23" s="155">
        <f>[1]ISRP50!BD24</f>
        <v>56</v>
      </c>
      <c r="BI23" s="155">
        <f>[1]ISRP50!BC24</f>
        <v>6</v>
      </c>
      <c r="BJ23" s="155">
        <f>[1]ISRP50!BE24</f>
        <v>69</v>
      </c>
      <c r="BK23" s="155">
        <f>[1]ISRP50!BF24</f>
        <v>48</v>
      </c>
      <c r="BL23" s="155">
        <f>[1]ISRP50!BG24</f>
        <v>7</v>
      </c>
      <c r="BM23" s="155">
        <f>[1]ISRP50!BH24</f>
        <v>62</v>
      </c>
      <c r="BN23" s="155">
        <f>[1]ISRP50!BI24</f>
        <v>1</v>
      </c>
      <c r="BO23" s="155">
        <v>0</v>
      </c>
      <c r="BP23" s="155">
        <f>[1]ISRP50!BJ24</f>
        <v>43</v>
      </c>
      <c r="BQ23" s="155">
        <f>[1]ISRP50!BK24</f>
        <v>23</v>
      </c>
      <c r="BR23" s="156">
        <f>SUM(BN23:BQ23)</f>
        <v>67</v>
      </c>
      <c r="BS23" s="157">
        <f>BH23+BI23+BJ23+BK23+BL23+BM23+BR23</f>
        <v>315</v>
      </c>
      <c r="BT23" s="167">
        <f>[1]ISRP50!CI24-1</f>
        <v>10</v>
      </c>
      <c r="BU23" s="155">
        <f>[1]ISRP50!CX24</f>
        <v>7</v>
      </c>
      <c r="BV23" s="155">
        <f>[1]ISRP50!CK24</f>
        <v>12</v>
      </c>
      <c r="BW23" s="155">
        <f>[1]ISRP50!CJ24</f>
        <v>19</v>
      </c>
      <c r="BX23" s="167">
        <f>[1]ISRP50!CO24-4</f>
        <v>44</v>
      </c>
      <c r="BY23" s="167">
        <f>[1]ISRP50!CP24-1</f>
        <v>10</v>
      </c>
      <c r="BZ23" s="155">
        <v>0</v>
      </c>
      <c r="CA23" s="155">
        <f>[1]ISRP50!CQ24</f>
        <v>4</v>
      </c>
      <c r="CB23" s="155">
        <v>0</v>
      </c>
      <c r="CC23" s="155">
        <f>[1]ISRP50!CR24</f>
        <v>5</v>
      </c>
      <c r="CD23" s="156">
        <f>SUM(BY23:CC23)</f>
        <v>19</v>
      </c>
      <c r="CE23" s="155">
        <f>[1]ISRP50!CS24</f>
        <v>38</v>
      </c>
      <c r="CF23" s="155">
        <f>[1]ISRP50!CU24</f>
        <v>5</v>
      </c>
      <c r="CG23" s="155">
        <f>[1]ISRP50!CT24</f>
        <v>3</v>
      </c>
      <c r="CH23" s="156">
        <f t="shared" ref="CH23" si="109">SUM(CF23:CG23)</f>
        <v>8</v>
      </c>
      <c r="CI23" s="155">
        <f>[1]ISRP50!CL24</f>
        <v>7</v>
      </c>
      <c r="CJ23" s="155">
        <f>[1]ISRP50!CW24</f>
        <v>0</v>
      </c>
      <c r="CK23" s="155">
        <f>[1]ISRP50!CN24</f>
        <v>2</v>
      </c>
      <c r="CL23" s="155">
        <f>[1]ISRP50!CM24</f>
        <v>2</v>
      </c>
      <c r="CM23" s="155">
        <f>SUM(CI23:CL23)-0</f>
        <v>11</v>
      </c>
      <c r="CN23" s="167">
        <f>[1]ISRP50!CV24-1</f>
        <v>14</v>
      </c>
      <c r="CO23" s="157">
        <f t="shared" si="87"/>
        <v>182</v>
      </c>
      <c r="CP23" s="167">
        <f>[1]ISRP50!CZ24-1</f>
        <v>33</v>
      </c>
      <c r="CQ23" s="155">
        <f>[1]ISRP50!DA24</f>
        <v>31</v>
      </c>
      <c r="CR23" s="155">
        <f>[1]ISRP50!DC24</f>
        <v>43</v>
      </c>
      <c r="CS23" s="156">
        <f>SUM(CQ23:CR23)</f>
        <v>74</v>
      </c>
      <c r="CT23" s="155">
        <f>[1]ISRP50!DD24</f>
        <v>43</v>
      </c>
      <c r="CU23" s="155">
        <f>[1]ISRP50!DE24-1</f>
        <v>37</v>
      </c>
      <c r="CV23" s="155">
        <f>[1]ISRP50!DF24</f>
        <v>24</v>
      </c>
      <c r="CW23" s="155">
        <v>0</v>
      </c>
      <c r="CX23" s="156">
        <f t="shared" si="46"/>
        <v>61</v>
      </c>
      <c r="CY23" s="155">
        <f>[1]ISRP50!DH24</f>
        <v>30</v>
      </c>
      <c r="CZ23" s="157">
        <f t="shared" si="47"/>
        <v>241</v>
      </c>
      <c r="DA23" s="167">
        <f>[1]ISRP50!DK24-4</f>
        <v>45</v>
      </c>
      <c r="DB23" s="167">
        <f>[1]ISRP50!DL24-13</f>
        <v>21</v>
      </c>
      <c r="DC23" s="166">
        <f>[1]ISRP50!DM24-1</f>
        <v>18</v>
      </c>
      <c r="DD23" s="166">
        <f>[1]ISRP50!DJ24-35</f>
        <v>154</v>
      </c>
      <c r="DE23" s="156">
        <f>SUM(DA23:DD23)</f>
        <v>238</v>
      </c>
      <c r="DF23" s="167">
        <f>[1]ISRP50!DR24-2</f>
        <v>7</v>
      </c>
      <c r="DG23" s="155">
        <f>[1]ISRP50!DS24</f>
        <v>16</v>
      </c>
      <c r="DH23" s="155">
        <v>0</v>
      </c>
      <c r="DI23" s="167">
        <f>[1]ISRP50!DN24-4</f>
        <v>114</v>
      </c>
      <c r="DJ23" s="155">
        <v>0</v>
      </c>
      <c r="DK23" s="188">
        <f>[1]ISRP50!DO24-7</f>
        <v>4</v>
      </c>
      <c r="DL23" s="167">
        <f>[1]ISRP50!DP24-4</f>
        <v>67</v>
      </c>
      <c r="DM23" s="155">
        <v>0</v>
      </c>
      <c r="DN23" s="167">
        <f>[1]ISRP50!DQ24-4</f>
        <v>78</v>
      </c>
      <c r="DO23" s="155">
        <v>0</v>
      </c>
      <c r="DP23" s="156">
        <f>SUM(DH23:DO23)</f>
        <v>263</v>
      </c>
      <c r="DQ23" s="157">
        <f t="shared" si="91"/>
        <v>524</v>
      </c>
      <c r="DR23" s="167">
        <f>[1]ISRP50!ED24-2</f>
        <v>38</v>
      </c>
      <c r="DS23" s="167">
        <f>[1]ISRP50!DU24-10</f>
        <v>40</v>
      </c>
      <c r="DT23" s="167">
        <f>[1]ISRP50!DV24-4</f>
        <v>10</v>
      </c>
      <c r="DU23" s="156">
        <f>SUM(DS23:DT23)</f>
        <v>50</v>
      </c>
      <c r="DV23" s="167">
        <f>[1]ISRP50!DW24-3</f>
        <v>23</v>
      </c>
      <c r="DW23" s="167">
        <f>[1]ISRP50!AN24+[1]ISRP50!DZ24-9</f>
        <v>75</v>
      </c>
      <c r="DX23" s="155">
        <f>[1]ISRP50!DX24</f>
        <v>30</v>
      </c>
      <c r="DY23" s="155">
        <f>[1]ISRP50!EA24</f>
        <v>48</v>
      </c>
      <c r="DZ23" s="167">
        <f>[1]ISRP50!EB24-2</f>
        <v>12</v>
      </c>
      <c r="EA23" s="155">
        <f>[1]ISRP50!EC24-3</f>
        <v>6</v>
      </c>
      <c r="EB23" s="156">
        <f>DZ23+EA23</f>
        <v>18</v>
      </c>
      <c r="EC23" s="157">
        <f t="shared" si="94"/>
        <v>282</v>
      </c>
      <c r="ED23" s="155">
        <f>[1]ISRP50!EJ24</f>
        <v>42</v>
      </c>
      <c r="EE23" s="157">
        <f>SUM(ED23)</f>
        <v>42</v>
      </c>
      <c r="EF23" s="155">
        <f>[1]ISRP50!EN24</f>
        <v>11</v>
      </c>
      <c r="EG23" s="155">
        <f>[1]ISRP50!EO24</f>
        <v>90</v>
      </c>
      <c r="EH23" s="155">
        <f>[1]ISRP50!EP24</f>
        <v>12</v>
      </c>
      <c r="EI23" s="155">
        <f>[1]ISRP50!FB24</f>
        <v>0</v>
      </c>
      <c r="EJ23" s="155">
        <f>[1]ISRP50!ER24</f>
        <v>9</v>
      </c>
      <c r="EK23" s="155">
        <f>[1]ISRP50!ET24</f>
        <v>1</v>
      </c>
      <c r="EL23" s="156">
        <f>SUM(EH23:EK23)</f>
        <v>22</v>
      </c>
      <c r="EM23" s="155">
        <f>[1]ISRP50!EW24-1</f>
        <v>14</v>
      </c>
      <c r="EN23" s="155">
        <f>[1]ISRP50!BU24+[1]ISRP50!EL24</f>
        <v>89</v>
      </c>
      <c r="EO23" s="155">
        <f>[1]ISRP50!BV24</f>
        <v>1</v>
      </c>
      <c r="EP23" s="155">
        <f>[1]ISRP50!BW24-1</f>
        <v>1</v>
      </c>
      <c r="EQ23" s="155">
        <f>[1]ISRP50!BR24</f>
        <v>0</v>
      </c>
      <c r="ER23" s="155">
        <f>[1]ISRP50!BS24</f>
        <v>0</v>
      </c>
      <c r="ES23" s="155">
        <f>[1]ISRP50!BX24</f>
        <v>0</v>
      </c>
      <c r="ET23" s="155">
        <f>[1]ISRP50!BL24+[1]ISRP50!EM24</f>
        <v>155</v>
      </c>
      <c r="EU23" s="155">
        <f>[1]ISRP50!BQ24</f>
        <v>1</v>
      </c>
      <c r="EV23" s="155">
        <f>[1]ISRP50!BR24</f>
        <v>0</v>
      </c>
      <c r="EW23" s="155">
        <f>[1]ISRP50!BX24</f>
        <v>0</v>
      </c>
      <c r="EX23" s="155">
        <f>[1]ISRP50!BS24</f>
        <v>0</v>
      </c>
      <c r="EY23" s="155">
        <f>[1]ISRP50!EU24</f>
        <v>2</v>
      </c>
      <c r="EZ23" s="155">
        <f>[1]ISRP50!EV24</f>
        <v>0</v>
      </c>
      <c r="FA23" s="156">
        <f>SUM(EO23:EZ23)</f>
        <v>160</v>
      </c>
      <c r="FB23" s="157">
        <f>EF23+EG23+EL23+EM23+EN23+FA23</f>
        <v>386</v>
      </c>
      <c r="FC23" s="188">
        <f>[1]ISRP50!FF24-1</f>
        <v>95</v>
      </c>
      <c r="FD23" s="157">
        <f>SUM(FC23)</f>
        <v>95</v>
      </c>
      <c r="FE23" s="155">
        <f>[1]ISRP50!FM24</f>
        <v>1</v>
      </c>
      <c r="FF23" s="155">
        <f>[1]ISRP50!FO24</f>
        <v>2</v>
      </c>
      <c r="FG23" s="155">
        <f>[1]ISRP50!FR24</f>
        <v>1</v>
      </c>
      <c r="FH23" s="155">
        <f>[1]ISRP50!FN24</f>
        <v>1</v>
      </c>
      <c r="FI23" s="155">
        <f>[1]ISRP50!FP24</f>
        <v>0</v>
      </c>
      <c r="FJ23" s="155">
        <f>[1]ISRP50!FQ24</f>
        <v>0</v>
      </c>
      <c r="FK23" s="156">
        <f t="shared" si="98"/>
        <v>5</v>
      </c>
      <c r="FL23" s="155">
        <f>[1]ISRP50!FP24</f>
        <v>0</v>
      </c>
      <c r="FM23" s="155">
        <f>[1]ISRP50!AU24+[1]ISRP50!FL24</f>
        <v>168</v>
      </c>
      <c r="FN23" s="155">
        <f>[1]ISRP50!FH24</f>
        <v>27</v>
      </c>
      <c r="FO23" s="155">
        <f>[1]ISRP50!AZ24</f>
        <v>0</v>
      </c>
      <c r="FP23" s="155">
        <f>[1]ISRP50!AR24+[1]ISRP50!FI24</f>
        <v>27</v>
      </c>
      <c r="FQ23" s="155">
        <f>[1]ISRP50!AW24</f>
        <v>0</v>
      </c>
      <c r="FR23" s="155">
        <f>[1]ISRP50!AS24+[1]ISRP50!FJ24</f>
        <v>63</v>
      </c>
      <c r="FS23" s="155">
        <v>0</v>
      </c>
      <c r="FT23" s="155">
        <v>0</v>
      </c>
      <c r="FU23" s="155">
        <f>[1]ISRP50!AY24</f>
        <v>1</v>
      </c>
      <c r="FV23" s="155">
        <f>[1]ISRP50!AX24</f>
        <v>0</v>
      </c>
      <c r="FW23" s="155">
        <v>0</v>
      </c>
      <c r="FX23" s="155">
        <f>[1]ISRP50!AT24+[1]ISRP50!FK24</f>
        <v>78</v>
      </c>
      <c r="FY23" s="155">
        <v>0</v>
      </c>
      <c r="FZ23" s="156">
        <f>SUM(FL23:FY23)</f>
        <v>364</v>
      </c>
      <c r="GA23" s="157">
        <f>FK23+FZ23</f>
        <v>369</v>
      </c>
      <c r="GB23" s="155">
        <f>[1]ISRP50!CC24+[1]ISRP50!GH24</f>
        <v>9</v>
      </c>
      <c r="GC23" s="167">
        <f>[1]ISRP50!CE24+[1]ISRP50!GD24-25</f>
        <v>71</v>
      </c>
      <c r="GD23" s="166">
        <f>[1]ISRP50!EF24</f>
        <v>12</v>
      </c>
      <c r="GE23" s="155">
        <f>[1]ISRP50!CD24+[1]ISRP50!GE24</f>
        <v>4</v>
      </c>
      <c r="GF23" s="155">
        <f>[1]ISRP50!BZ24+[1]ISRP50!GF24</f>
        <v>8</v>
      </c>
      <c r="GG23" s="155">
        <f>[1]ISRP50!CA24+[1]ISRP50!GG24</f>
        <v>11</v>
      </c>
      <c r="GH23" s="155">
        <f>[1]ISRP50!BY24</f>
        <v>0</v>
      </c>
      <c r="GI23" s="155">
        <f>[1]ISRP50!CB24</f>
        <v>0</v>
      </c>
      <c r="GJ23" s="156">
        <f>SUM(GE23:GI23)</f>
        <v>23</v>
      </c>
      <c r="GK23" s="166">
        <f>[1]ISRP50!GJ24-4</f>
        <v>7</v>
      </c>
      <c r="GL23" s="188">
        <f>[1]ISRP50!EE24+[1]ISRP50!GI24-99</f>
        <v>335</v>
      </c>
      <c r="GM23" s="155">
        <f>[1]ISRP50!EG24+[1]ISRP50!GK24</f>
        <v>5</v>
      </c>
      <c r="GN23" s="166">
        <f>[1]ISRP50!GL24</f>
        <v>0</v>
      </c>
      <c r="GO23" s="156">
        <f>SUM(GK23:GN23)</f>
        <v>347</v>
      </c>
      <c r="GP23" s="156">
        <f>GD23+GK23+GL23+GM23+GN23</f>
        <v>359</v>
      </c>
      <c r="GQ23" s="157">
        <f t="shared" si="55"/>
        <v>462</v>
      </c>
      <c r="GR23" s="155">
        <f>[1]ISRP50!FT24</f>
        <v>39</v>
      </c>
      <c r="GS23" s="155">
        <f>[1]ISRP50!FU24</f>
        <v>17</v>
      </c>
      <c r="GT23" s="155">
        <f>[1]ISRP50!GB24</f>
        <v>22</v>
      </c>
      <c r="GU23" s="155">
        <f>[1]ISRP50!FV24</f>
        <v>8</v>
      </c>
      <c r="GV23" s="155">
        <f>[1]ISRP50!FW24</f>
        <v>3</v>
      </c>
      <c r="GW23" s="158">
        <f t="shared" si="101"/>
        <v>11</v>
      </c>
      <c r="GX23" s="155">
        <f>[1]ISRP50!FX24</f>
        <v>9</v>
      </c>
      <c r="GY23" s="155">
        <f>[1]ISRP50!FZ24</f>
        <v>33</v>
      </c>
      <c r="GZ23" s="155">
        <f>[1]ISRP50!GA24</f>
        <v>2</v>
      </c>
      <c r="HA23" s="155">
        <f>[1]ISRP50!FY24</f>
        <v>7</v>
      </c>
      <c r="HB23" s="157">
        <f>GR23+GS23+GT23+GW23+GX23+GY23+GZ23+HA23</f>
        <v>140</v>
      </c>
      <c r="HE23" s="160">
        <f>M23+BG23+BS23+CZ23+DQ23+EC23+FB23+GA23+GQ23-BI23-DR23+AI23+AL23</f>
        <v>4193</v>
      </c>
      <c r="HF23" s="160">
        <f>N23+O23+Q23+R23+S23+U23+V23+W23+Y23+Z23+AB23+AC23+AD23+AG23+AH23+AJ23+AM23+BI23+BT23+BU23+CK23+BV23+CL23+BW23+BX23+BY23+BZ23+CA23+CB23+CC23+CE23+CF23+CG23+CI23+CJ23+CN23+DR23+ED23</f>
        <v>546</v>
      </c>
      <c r="HG23" s="160">
        <f>FC23+GR23+GS23+GT23+GU23+GV23+GX23+GY23+GZ23+HA23+AF23</f>
        <v>290</v>
      </c>
      <c r="HH23" s="160">
        <f t="shared" si="13"/>
        <v>5029</v>
      </c>
      <c r="HI23" s="161"/>
      <c r="HJ23" s="187" t="s">
        <v>284</v>
      </c>
      <c r="HK23" s="231" t="s">
        <v>260</v>
      </c>
      <c r="HL23" s="240">
        <f>M55</f>
        <v>864</v>
      </c>
      <c r="HM23" s="240">
        <f>AI55+AL55</f>
        <v>32</v>
      </c>
      <c r="HN23" s="240">
        <f>BS55-BI55</f>
        <v>303</v>
      </c>
      <c r="HO23" s="240">
        <f>BG55</f>
        <v>877</v>
      </c>
      <c r="HP23" s="222">
        <v>0</v>
      </c>
      <c r="HQ23" s="240">
        <f>CZ55</f>
        <v>223</v>
      </c>
      <c r="HR23" s="240">
        <v>0</v>
      </c>
      <c r="HS23" s="240">
        <f>EC55-DR55</f>
        <v>276</v>
      </c>
      <c r="HT23" s="240">
        <v>0</v>
      </c>
      <c r="HU23" s="240">
        <v>0</v>
      </c>
      <c r="HV23" s="240">
        <f>DQ55</f>
        <v>596</v>
      </c>
      <c r="HW23" s="240">
        <v>0</v>
      </c>
      <c r="HX23" s="240">
        <f>GQ55</f>
        <v>719</v>
      </c>
      <c r="HY23" s="240">
        <f>FB55</f>
        <v>450</v>
      </c>
      <c r="HZ23" s="241">
        <f>GA55</f>
        <v>525</v>
      </c>
      <c r="IA23" s="225">
        <f t="shared" si="70"/>
        <v>4865</v>
      </c>
      <c r="IB23" s="165">
        <f t="shared" si="73"/>
        <v>5802</v>
      </c>
      <c r="ID23" s="211"/>
      <c r="IE23" s="211"/>
      <c r="IF23" s="211"/>
      <c r="IG23" s="211"/>
      <c r="IH23" s="211"/>
      <c r="II23" s="211"/>
      <c r="IJ23" s="211"/>
      <c r="IK23" s="211"/>
      <c r="IL23" s="211"/>
      <c r="IM23" s="211"/>
      <c r="IN23" s="211"/>
    </row>
    <row r="24" spans="1:260" s="173" customFormat="1" ht="25.9" customHeight="1">
      <c r="A24" s="170"/>
      <c r="B24" s="171" t="s">
        <v>313</v>
      </c>
      <c r="C24" s="172">
        <f>C23*100/C18</f>
        <v>92.190650779101745</v>
      </c>
      <c r="D24" s="172">
        <f>D23*100/D18</f>
        <v>92.792792792792795</v>
      </c>
      <c r="E24" s="172">
        <f>E23*100/E18</f>
        <v>95.575221238938056</v>
      </c>
      <c r="F24" s="172">
        <f>F23*100/F18</f>
        <v>96.899224806201545</v>
      </c>
      <c r="G24" s="172">
        <f t="shared" ref="G24:BR24" si="110">G23*100/G18</f>
        <v>97.122302158273385</v>
      </c>
      <c r="H24" s="172">
        <f t="shared" si="110"/>
        <v>96.240601503759393</v>
      </c>
      <c r="I24" s="172">
        <f t="shared" si="110"/>
        <v>91.452991452991455</v>
      </c>
      <c r="J24" s="172">
        <f>J23*100/J18</f>
        <v>100</v>
      </c>
      <c r="K24" s="172">
        <f>K23*100/K17</f>
        <v>102.63157894736842</v>
      </c>
      <c r="L24" s="172">
        <f>L23*100/L18</f>
        <v>98.936170212765958</v>
      </c>
      <c r="M24" s="172">
        <f t="shared" si="110"/>
        <v>95.574162679425839</v>
      </c>
      <c r="N24" s="172">
        <f t="shared" si="110"/>
        <v>95.238095238095241</v>
      </c>
      <c r="O24" s="172">
        <f t="shared" si="110"/>
        <v>100</v>
      </c>
      <c r="P24" s="172">
        <f t="shared" si="110"/>
        <v>95.348837209302332</v>
      </c>
      <c r="Q24" s="172">
        <f t="shared" si="110"/>
        <v>100</v>
      </c>
      <c r="R24" s="172">
        <f t="shared" si="110"/>
        <v>96</v>
      </c>
      <c r="S24" s="172">
        <f t="shared" si="110"/>
        <v>100</v>
      </c>
      <c r="T24" s="172">
        <f t="shared" si="110"/>
        <v>96.103896103896105</v>
      </c>
      <c r="U24" s="172">
        <f t="shared" si="110"/>
        <v>92.307692307692307</v>
      </c>
      <c r="V24" s="172">
        <f t="shared" si="110"/>
        <v>81.25</v>
      </c>
      <c r="W24" s="172">
        <f t="shared" si="110"/>
        <v>86.956521739130437</v>
      </c>
      <c r="X24" s="172">
        <f t="shared" si="110"/>
        <v>84.615384615384613</v>
      </c>
      <c r="Y24" s="172">
        <f t="shared" si="110"/>
        <v>86.666666666666671</v>
      </c>
      <c r="Z24" s="172">
        <f t="shared" si="110"/>
        <v>100</v>
      </c>
      <c r="AA24" s="172">
        <f t="shared" si="110"/>
        <v>88.235294117647058</v>
      </c>
      <c r="AB24" s="172">
        <f>AB23*100/AB18</f>
        <v>100</v>
      </c>
      <c r="AC24" s="172">
        <f t="shared" si="110"/>
        <v>100</v>
      </c>
      <c r="AD24" s="172">
        <f t="shared" si="110"/>
        <v>100</v>
      </c>
      <c r="AE24" s="172">
        <f>AE23*100/AE18</f>
        <v>100</v>
      </c>
      <c r="AF24" s="172">
        <f t="shared" si="110"/>
        <v>90.163934426229503</v>
      </c>
      <c r="AG24" s="172">
        <f t="shared" si="110"/>
        <v>77.777777777777771</v>
      </c>
      <c r="AH24" s="172" t="e">
        <f t="shared" si="110"/>
        <v>#DIV/0!</v>
      </c>
      <c r="AI24" s="172">
        <f t="shared" si="110"/>
        <v>86.666666666666671</v>
      </c>
      <c r="AJ24" s="172" t="e">
        <f t="shared" si="110"/>
        <v>#DIV/0!</v>
      </c>
      <c r="AK24" s="172">
        <f t="shared" si="110"/>
        <v>86.666666666666671</v>
      </c>
      <c r="AL24" s="172">
        <f t="shared" si="110"/>
        <v>93.333333333333329</v>
      </c>
      <c r="AM24" s="172">
        <f t="shared" si="110"/>
        <v>100</v>
      </c>
      <c r="AN24" s="172">
        <f t="shared" si="110"/>
        <v>93.75</v>
      </c>
      <c r="AO24" s="172">
        <f t="shared" si="110"/>
        <v>90.322580645161295</v>
      </c>
      <c r="AP24" s="172">
        <f t="shared" si="110"/>
        <v>92.783505154639172</v>
      </c>
      <c r="AQ24" s="172">
        <f t="shared" si="110"/>
        <v>100</v>
      </c>
      <c r="AR24" s="172">
        <f>AR23*100/AR18</f>
        <v>100</v>
      </c>
      <c r="AS24" s="172" t="e">
        <f t="shared" si="110"/>
        <v>#DIV/0!</v>
      </c>
      <c r="AT24" s="172">
        <f>AT23*100/AT17</f>
        <v>98.07692307692308</v>
      </c>
      <c r="AU24" s="172">
        <f t="shared" si="110"/>
        <v>100</v>
      </c>
      <c r="AV24" s="172">
        <f t="shared" si="110"/>
        <v>89.583333333333329</v>
      </c>
      <c r="AW24" s="172">
        <f t="shared" si="110"/>
        <v>97.89473684210526</v>
      </c>
      <c r="AX24" s="172" t="e">
        <f t="shared" si="110"/>
        <v>#DIV/0!</v>
      </c>
      <c r="AY24" s="172">
        <f t="shared" si="110"/>
        <v>75</v>
      </c>
      <c r="AZ24" s="172">
        <f t="shared" si="110"/>
        <v>100</v>
      </c>
      <c r="BA24" s="172" t="e">
        <f t="shared" si="110"/>
        <v>#DIV/0!</v>
      </c>
      <c r="BB24" s="172" t="e">
        <f t="shared" si="110"/>
        <v>#DIV/0!</v>
      </c>
      <c r="BC24" s="172">
        <f t="shared" si="110"/>
        <v>100</v>
      </c>
      <c r="BD24" s="172">
        <f t="shared" si="110"/>
        <v>97.61904761904762</v>
      </c>
      <c r="BE24" s="172">
        <f t="shared" si="110"/>
        <v>100</v>
      </c>
      <c r="BF24" s="172">
        <f t="shared" si="110"/>
        <v>100</v>
      </c>
      <c r="BG24" s="172">
        <f t="shared" si="110"/>
        <v>100</v>
      </c>
      <c r="BH24" s="172">
        <f t="shared" si="110"/>
        <v>100</v>
      </c>
      <c r="BI24" s="172">
        <f t="shared" si="110"/>
        <v>100</v>
      </c>
      <c r="BJ24" s="172">
        <f t="shared" si="110"/>
        <v>75.824175824175825</v>
      </c>
      <c r="BK24" s="172">
        <f>BK23*100/BK18</f>
        <v>94.117647058823536</v>
      </c>
      <c r="BL24" s="172">
        <f t="shared" si="110"/>
        <v>18.421052631578949</v>
      </c>
      <c r="BM24" s="172">
        <f t="shared" si="110"/>
        <v>65.263157894736835</v>
      </c>
      <c r="BN24" s="172">
        <f t="shared" si="110"/>
        <v>100</v>
      </c>
      <c r="BO24" s="172" t="e">
        <f t="shared" si="110"/>
        <v>#DIV/0!</v>
      </c>
      <c r="BP24" s="172">
        <f t="shared" si="110"/>
        <v>97.727272727272734</v>
      </c>
      <c r="BQ24" s="172">
        <f t="shared" si="110"/>
        <v>100</v>
      </c>
      <c r="BR24" s="172">
        <f t="shared" si="110"/>
        <v>98.529411764705884</v>
      </c>
      <c r="BS24" s="172">
        <f t="shared" ref="BS24:EJ24" si="111">BS23*100/BS18</f>
        <v>77.777777777777771</v>
      </c>
      <c r="BT24" s="172">
        <f t="shared" si="111"/>
        <v>100</v>
      </c>
      <c r="BU24" s="172">
        <f t="shared" si="111"/>
        <v>100</v>
      </c>
      <c r="BV24" s="172">
        <f t="shared" si="111"/>
        <v>75</v>
      </c>
      <c r="BW24" s="172">
        <f t="shared" si="111"/>
        <v>59.375</v>
      </c>
      <c r="BX24" s="172">
        <f t="shared" si="111"/>
        <v>100</v>
      </c>
      <c r="BY24" s="172">
        <f t="shared" si="111"/>
        <v>100</v>
      </c>
      <c r="BZ24" s="172" t="e">
        <f t="shared" si="111"/>
        <v>#DIV/0!</v>
      </c>
      <c r="CA24" s="172">
        <f t="shared" si="111"/>
        <v>100</v>
      </c>
      <c r="CB24" s="172" t="e">
        <f t="shared" si="111"/>
        <v>#DIV/0!</v>
      </c>
      <c r="CC24" s="172">
        <f t="shared" si="111"/>
        <v>83.333333333333329</v>
      </c>
      <c r="CD24" s="172">
        <f t="shared" si="111"/>
        <v>95</v>
      </c>
      <c r="CE24" s="172">
        <f t="shared" si="111"/>
        <v>97.435897435897431</v>
      </c>
      <c r="CF24" s="172">
        <f t="shared" si="111"/>
        <v>83.333333333333329</v>
      </c>
      <c r="CG24" s="172">
        <f t="shared" si="111"/>
        <v>60</v>
      </c>
      <c r="CH24" s="172">
        <f>CH23*100/CH18</f>
        <v>72.727272727272734</v>
      </c>
      <c r="CI24" s="172">
        <f t="shared" si="111"/>
        <v>70</v>
      </c>
      <c r="CJ24" s="172" t="e">
        <f t="shared" si="111"/>
        <v>#DIV/0!</v>
      </c>
      <c r="CK24" s="172" t="e">
        <f>CK23*100/CK18</f>
        <v>#DIV/0!</v>
      </c>
      <c r="CL24" s="172" t="e">
        <f>CL23*100/CL18</f>
        <v>#DIV/0!</v>
      </c>
      <c r="CM24" s="172">
        <f>CM23*100/CM18</f>
        <v>110</v>
      </c>
      <c r="CN24" s="172">
        <f t="shared" si="111"/>
        <v>100</v>
      </c>
      <c r="CO24" s="172">
        <f t="shared" si="111"/>
        <v>89.65517241379311</v>
      </c>
      <c r="CP24" s="172">
        <f t="shared" si="111"/>
        <v>100</v>
      </c>
      <c r="CQ24" s="172">
        <f t="shared" si="111"/>
        <v>88.571428571428569</v>
      </c>
      <c r="CR24" s="172">
        <f t="shared" si="111"/>
        <v>91.489361702127653</v>
      </c>
      <c r="CS24" s="172">
        <f t="shared" si="111"/>
        <v>90.243902439024396</v>
      </c>
      <c r="CT24" s="172">
        <f t="shared" si="111"/>
        <v>97.727272727272734</v>
      </c>
      <c r="CU24" s="172">
        <f t="shared" si="111"/>
        <v>100</v>
      </c>
      <c r="CV24" s="172">
        <f t="shared" si="111"/>
        <v>92.307692307692307</v>
      </c>
      <c r="CW24" s="172" t="e">
        <f t="shared" si="111"/>
        <v>#DIV/0!</v>
      </c>
      <c r="CX24" s="172">
        <f t="shared" si="111"/>
        <v>96.825396825396822</v>
      </c>
      <c r="CY24" s="172">
        <f t="shared" si="111"/>
        <v>100</v>
      </c>
      <c r="CZ24" s="172">
        <f t="shared" si="111"/>
        <v>95.634920634920633</v>
      </c>
      <c r="DA24" s="172">
        <f t="shared" si="111"/>
        <v>100</v>
      </c>
      <c r="DB24" s="172">
        <f t="shared" si="111"/>
        <v>100</v>
      </c>
      <c r="DC24" s="172">
        <f t="shared" si="111"/>
        <v>100</v>
      </c>
      <c r="DD24" s="172">
        <f t="shared" si="111"/>
        <v>100</v>
      </c>
      <c r="DE24" s="172">
        <f t="shared" si="111"/>
        <v>100</v>
      </c>
      <c r="DF24" s="172">
        <f t="shared" si="111"/>
        <v>100</v>
      </c>
      <c r="DG24" s="172">
        <f t="shared" si="111"/>
        <v>100</v>
      </c>
      <c r="DH24" s="172" t="e">
        <f t="shared" si="111"/>
        <v>#DIV/0!</v>
      </c>
      <c r="DI24" s="172">
        <f t="shared" si="111"/>
        <v>100</v>
      </c>
      <c r="DJ24" s="172" t="e">
        <f t="shared" si="111"/>
        <v>#DIV/0!</v>
      </c>
      <c r="DK24" s="172">
        <f t="shared" si="111"/>
        <v>100</v>
      </c>
      <c r="DL24" s="172">
        <f t="shared" si="111"/>
        <v>100</v>
      </c>
      <c r="DM24" s="172" t="e">
        <f t="shared" si="111"/>
        <v>#DIV/0!</v>
      </c>
      <c r="DN24" s="172">
        <f t="shared" si="111"/>
        <v>100</v>
      </c>
      <c r="DO24" s="172" t="e">
        <f t="shared" si="111"/>
        <v>#DIV/0!</v>
      </c>
      <c r="DP24" s="172">
        <f t="shared" si="111"/>
        <v>100</v>
      </c>
      <c r="DQ24" s="172">
        <f t="shared" si="111"/>
        <v>100</v>
      </c>
      <c r="DR24" s="172">
        <f t="shared" si="111"/>
        <v>100</v>
      </c>
      <c r="DS24" s="172">
        <f t="shared" si="111"/>
        <v>100</v>
      </c>
      <c r="DT24" s="172">
        <f t="shared" si="111"/>
        <v>100</v>
      </c>
      <c r="DU24" s="172">
        <f t="shared" si="111"/>
        <v>100</v>
      </c>
      <c r="DV24" s="172">
        <f t="shared" si="111"/>
        <v>100</v>
      </c>
      <c r="DW24" s="172">
        <f t="shared" si="111"/>
        <v>100</v>
      </c>
      <c r="DX24" s="172">
        <f t="shared" si="111"/>
        <v>100</v>
      </c>
      <c r="DY24" s="172">
        <f>DY23*100/DY18</f>
        <v>100</v>
      </c>
      <c r="DZ24" s="172">
        <f t="shared" si="111"/>
        <v>100</v>
      </c>
      <c r="EA24" s="172">
        <f t="shared" si="111"/>
        <v>100</v>
      </c>
      <c r="EB24" s="172">
        <f t="shared" si="111"/>
        <v>100</v>
      </c>
      <c r="EC24" s="172">
        <f t="shared" si="111"/>
        <v>100</v>
      </c>
      <c r="ED24" s="172">
        <f t="shared" si="111"/>
        <v>97.674418604651166</v>
      </c>
      <c r="EE24" s="172">
        <f t="shared" si="111"/>
        <v>97.674418604651166</v>
      </c>
      <c r="EF24" s="172">
        <f t="shared" si="111"/>
        <v>100</v>
      </c>
      <c r="EG24" s="172">
        <f t="shared" si="111"/>
        <v>89.10891089108911</v>
      </c>
      <c r="EH24" s="172">
        <f t="shared" si="111"/>
        <v>92.307692307692307</v>
      </c>
      <c r="EI24" s="172">
        <f t="shared" si="111"/>
        <v>0</v>
      </c>
      <c r="EJ24" s="172">
        <f t="shared" si="111"/>
        <v>81.818181818181813</v>
      </c>
      <c r="EK24" s="172">
        <f t="shared" ref="EK24:HB24" si="112">EK23*100/EK18</f>
        <v>100</v>
      </c>
      <c r="EL24" s="172">
        <f t="shared" si="112"/>
        <v>81.481481481481481</v>
      </c>
      <c r="EM24" s="172">
        <f t="shared" si="112"/>
        <v>93.333333333333329</v>
      </c>
      <c r="EN24" s="172">
        <f t="shared" si="112"/>
        <v>83.962264150943398</v>
      </c>
      <c r="EO24" s="172">
        <f t="shared" si="112"/>
        <v>100</v>
      </c>
      <c r="EP24" s="172">
        <f t="shared" si="112"/>
        <v>100</v>
      </c>
      <c r="EQ24" s="172">
        <f t="shared" si="112"/>
        <v>0</v>
      </c>
      <c r="ER24" s="172" t="e">
        <f t="shared" si="112"/>
        <v>#DIV/0!</v>
      </c>
      <c r="ES24" s="172" t="e">
        <f t="shared" si="112"/>
        <v>#DIV/0!</v>
      </c>
      <c r="ET24" s="172">
        <f t="shared" si="112"/>
        <v>91.17647058823529</v>
      </c>
      <c r="EU24" s="172">
        <f t="shared" si="112"/>
        <v>50</v>
      </c>
      <c r="EV24" s="172">
        <f t="shared" si="112"/>
        <v>0</v>
      </c>
      <c r="EW24" s="172" t="e">
        <f t="shared" si="112"/>
        <v>#DIV/0!</v>
      </c>
      <c r="EX24" s="172" t="e">
        <f t="shared" si="112"/>
        <v>#DIV/0!</v>
      </c>
      <c r="EY24" s="172">
        <f t="shared" si="112"/>
        <v>100</v>
      </c>
      <c r="EZ24" s="172">
        <f t="shared" si="112"/>
        <v>0</v>
      </c>
      <c r="FA24" s="172">
        <f t="shared" si="112"/>
        <v>89.385474860335194</v>
      </c>
      <c r="FB24" s="172">
        <f t="shared" si="112"/>
        <v>87.92710706150342</v>
      </c>
      <c r="FC24" s="172">
        <f>FC23*100/FC18</f>
        <v>100</v>
      </c>
      <c r="FD24" s="172">
        <f t="shared" si="112"/>
        <v>100</v>
      </c>
      <c r="FE24" s="172">
        <f t="shared" si="112"/>
        <v>100</v>
      </c>
      <c r="FF24" s="172">
        <f t="shared" si="112"/>
        <v>100</v>
      </c>
      <c r="FG24" s="172">
        <f t="shared" si="112"/>
        <v>50</v>
      </c>
      <c r="FH24" s="172">
        <f t="shared" si="112"/>
        <v>100</v>
      </c>
      <c r="FI24" s="172">
        <f t="shared" si="112"/>
        <v>0</v>
      </c>
      <c r="FJ24" s="172" t="e">
        <f t="shared" si="112"/>
        <v>#DIV/0!</v>
      </c>
      <c r="FK24" s="172">
        <f t="shared" si="112"/>
        <v>71.428571428571431</v>
      </c>
      <c r="FL24" s="172">
        <f t="shared" si="112"/>
        <v>0</v>
      </c>
      <c r="FM24" s="172">
        <f t="shared" si="112"/>
        <v>73.043478260869563</v>
      </c>
      <c r="FN24" s="172">
        <f t="shared" si="112"/>
        <v>81.818181818181813</v>
      </c>
      <c r="FO24" s="172" t="e">
        <f t="shared" si="112"/>
        <v>#DIV/0!</v>
      </c>
      <c r="FP24" s="172">
        <f t="shared" si="112"/>
        <v>37.5</v>
      </c>
      <c r="FQ24" s="172">
        <f t="shared" si="112"/>
        <v>0</v>
      </c>
      <c r="FR24" s="172">
        <f t="shared" si="112"/>
        <v>82.89473684210526</v>
      </c>
      <c r="FS24" s="172" t="e">
        <f t="shared" si="112"/>
        <v>#DIV/0!</v>
      </c>
      <c r="FT24" s="172" t="e">
        <f t="shared" si="112"/>
        <v>#DIV/0!</v>
      </c>
      <c r="FU24" s="172">
        <f t="shared" si="112"/>
        <v>100</v>
      </c>
      <c r="FV24" s="172" t="e">
        <f t="shared" si="112"/>
        <v>#DIV/0!</v>
      </c>
      <c r="FW24" s="172" t="e">
        <f t="shared" si="112"/>
        <v>#DIV/0!</v>
      </c>
      <c r="FX24" s="172">
        <f t="shared" si="112"/>
        <v>85.714285714285708</v>
      </c>
      <c r="FY24" s="172" t="e">
        <f t="shared" si="112"/>
        <v>#DIV/0!</v>
      </c>
      <c r="FZ24" s="172">
        <f t="shared" si="112"/>
        <v>72.079207920792072</v>
      </c>
      <c r="GA24" s="172">
        <f t="shared" si="112"/>
        <v>72.0703125</v>
      </c>
      <c r="GB24" s="172">
        <f t="shared" si="112"/>
        <v>52.941176470588232</v>
      </c>
      <c r="GC24" s="242">
        <f>(GC23-1)*100/GC18</f>
        <v>100</v>
      </c>
      <c r="GD24" s="172">
        <f>GD23*100/GD18</f>
        <v>100</v>
      </c>
      <c r="GE24" s="172">
        <f t="shared" si="112"/>
        <v>57.142857142857146</v>
      </c>
      <c r="GF24" s="172">
        <f t="shared" si="112"/>
        <v>50</v>
      </c>
      <c r="GG24" s="172">
        <f t="shared" si="112"/>
        <v>73.333333333333329</v>
      </c>
      <c r="GH24" s="172" t="e">
        <f t="shared" si="112"/>
        <v>#DIV/0!</v>
      </c>
      <c r="GI24" s="172">
        <f t="shared" si="112"/>
        <v>0</v>
      </c>
      <c r="GJ24" s="172">
        <f t="shared" si="112"/>
        <v>58.974358974358971</v>
      </c>
      <c r="GK24" s="172">
        <f t="shared" si="112"/>
        <v>100</v>
      </c>
      <c r="GL24" s="172">
        <f t="shared" si="112"/>
        <v>100</v>
      </c>
      <c r="GM24" s="172">
        <f t="shared" si="112"/>
        <v>71.428571428571431</v>
      </c>
      <c r="GN24" s="172" t="e">
        <f t="shared" si="112"/>
        <v>#DIV/0!</v>
      </c>
      <c r="GO24" s="172">
        <f t="shared" si="112"/>
        <v>99.42693409742121</v>
      </c>
      <c r="GP24" s="172">
        <f t="shared" si="112"/>
        <v>99.445983379501385</v>
      </c>
      <c r="GQ24" s="172">
        <f t="shared" si="112"/>
        <v>94.866529774127315</v>
      </c>
      <c r="GR24" s="172">
        <f t="shared" si="112"/>
        <v>86.666666666666671</v>
      </c>
      <c r="GS24" s="172">
        <f t="shared" si="112"/>
        <v>100</v>
      </c>
      <c r="GT24" s="172">
        <f t="shared" si="112"/>
        <v>100</v>
      </c>
      <c r="GU24" s="172">
        <f t="shared" si="112"/>
        <v>72.727272727272734</v>
      </c>
      <c r="GV24" s="172">
        <f t="shared" si="112"/>
        <v>50</v>
      </c>
      <c r="GW24" s="172">
        <f t="shared" si="112"/>
        <v>64.705882352941174</v>
      </c>
      <c r="GX24" s="172">
        <f t="shared" si="112"/>
        <v>75</v>
      </c>
      <c r="GY24" s="172">
        <f t="shared" si="112"/>
        <v>97.058823529411768</v>
      </c>
      <c r="GZ24" s="172">
        <f t="shared" si="112"/>
        <v>100</v>
      </c>
      <c r="HA24" s="172">
        <f t="shared" si="112"/>
        <v>87.5</v>
      </c>
      <c r="HB24" s="172">
        <f t="shared" si="112"/>
        <v>89.171974522292999</v>
      </c>
      <c r="HE24" s="220">
        <f t="shared" ref="HE24:HG24" si="113">HE23*100/HE18</f>
        <v>92.052689352360048</v>
      </c>
      <c r="HF24" s="220">
        <f t="shared" si="113"/>
        <v>93.015332197614995</v>
      </c>
      <c r="HG24" s="220">
        <f t="shared" si="113"/>
        <v>92.651757188498408</v>
      </c>
      <c r="HH24" s="220">
        <f>HH23*100/HH18</f>
        <v>92.190650779101745</v>
      </c>
      <c r="HI24" s="175"/>
      <c r="HJ24" s="243" t="s">
        <v>287</v>
      </c>
      <c r="HK24" s="231" t="s">
        <v>260</v>
      </c>
      <c r="HL24" s="165">
        <f>M23</f>
        <v>799</v>
      </c>
      <c r="HM24" s="165">
        <f>AI23+AL23</f>
        <v>27</v>
      </c>
      <c r="HN24" s="165">
        <f>BS23-BI23</f>
        <v>309</v>
      </c>
      <c r="HO24" s="165">
        <f>BG23</f>
        <v>832</v>
      </c>
      <c r="HP24" s="222">
        <v>0</v>
      </c>
      <c r="HQ24" s="165">
        <f>CZ23</f>
        <v>241</v>
      </c>
      <c r="HR24" s="165">
        <v>0</v>
      </c>
      <c r="HS24" s="165">
        <f>EC23-DR23</f>
        <v>244</v>
      </c>
      <c r="HT24" s="165">
        <v>0</v>
      </c>
      <c r="HU24" s="165">
        <v>0</v>
      </c>
      <c r="HV24" s="165">
        <f>DQ23</f>
        <v>524</v>
      </c>
      <c r="HW24" s="165">
        <v>0</v>
      </c>
      <c r="HX24" s="165">
        <f>GQ23</f>
        <v>462</v>
      </c>
      <c r="HY24" s="165">
        <f>FB23</f>
        <v>386</v>
      </c>
      <c r="HZ24" s="244">
        <f>GA23</f>
        <v>369</v>
      </c>
      <c r="IA24" s="225">
        <f t="shared" si="70"/>
        <v>4193</v>
      </c>
      <c r="IB24" s="165">
        <f t="shared" si="73"/>
        <v>5029</v>
      </c>
      <c r="IC24" s="159"/>
      <c r="ID24" s="211"/>
      <c r="IE24" s="211"/>
      <c r="IF24" s="159"/>
      <c r="IG24" s="159"/>
      <c r="IH24" s="159"/>
      <c r="II24" s="159"/>
      <c r="IJ24" s="159"/>
      <c r="IK24" s="159"/>
      <c r="IL24" s="159"/>
      <c r="IM24" s="159"/>
      <c r="IN24" s="159"/>
    </row>
    <row r="25" spans="1:260" s="159" customFormat="1" ht="19.899999999999999" customHeight="1">
      <c r="A25" s="140">
        <v>17</v>
      </c>
      <c r="B25" s="245" t="s">
        <v>314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246"/>
      <c r="HE25" s="160"/>
      <c r="HF25" s="160"/>
      <c r="HG25" s="160"/>
      <c r="HH25" s="160"/>
      <c r="HI25" s="161"/>
      <c r="HJ25" s="247" t="s">
        <v>315</v>
      </c>
      <c r="HK25" s="231" t="s">
        <v>260</v>
      </c>
      <c r="HL25" s="248">
        <f t="shared" ref="HL25:HZ25" si="114">HL20*100/HL19</f>
        <v>100</v>
      </c>
      <c r="HM25" s="248">
        <f t="shared" si="114"/>
        <v>85</v>
      </c>
      <c r="HN25" s="248">
        <f t="shared" si="114"/>
        <v>97.447795823665899</v>
      </c>
      <c r="HO25" s="248">
        <f t="shared" si="114"/>
        <v>96.584845250800427</v>
      </c>
      <c r="HP25" s="248" t="e">
        <f t="shared" si="114"/>
        <v>#DIV/0!</v>
      </c>
      <c r="HQ25" s="248">
        <f t="shared" si="114"/>
        <v>91.349480968858131</v>
      </c>
      <c r="HR25" s="248">
        <v>0</v>
      </c>
      <c r="HS25" s="248">
        <f t="shared" si="114"/>
        <v>88.392857142857139</v>
      </c>
      <c r="HT25" s="248" t="e">
        <f t="shared" si="114"/>
        <v>#DIV/0!</v>
      </c>
      <c r="HU25" s="248" t="e">
        <f t="shared" si="114"/>
        <v>#DIV/0!</v>
      </c>
      <c r="HV25" s="248">
        <f t="shared" si="114"/>
        <v>84.401114206128128</v>
      </c>
      <c r="HW25" s="248" t="e">
        <f t="shared" si="114"/>
        <v>#DIV/0!</v>
      </c>
      <c r="HX25" s="248">
        <f t="shared" si="114"/>
        <v>81.661442006269596</v>
      </c>
      <c r="HY25" s="248">
        <f t="shared" si="114"/>
        <v>84.548104956268219</v>
      </c>
      <c r="HZ25" s="249">
        <f t="shared" si="114"/>
        <v>92.307692307692307</v>
      </c>
      <c r="IA25" s="225"/>
      <c r="IB25" s="161"/>
      <c r="ID25" s="211"/>
      <c r="IE25" s="211"/>
      <c r="IF25" s="173"/>
      <c r="IG25" s="173"/>
      <c r="IH25" s="173"/>
      <c r="II25" s="173"/>
      <c r="IJ25" s="173"/>
      <c r="IK25" s="173"/>
      <c r="IL25" s="173"/>
      <c r="IM25" s="173"/>
      <c r="IN25" s="173"/>
    </row>
    <row r="26" spans="1:260" s="159" customFormat="1" ht="19.899999999999999" customHeight="1">
      <c r="A26" s="140"/>
      <c r="B26" s="250" t="s">
        <v>316</v>
      </c>
      <c r="C26" s="155">
        <f t="shared" ref="C26:C41" si="115">M26+AP26+BG26+BS26+CO26+CZ26+DQ26+EC26+EE26+FB26+FD26+GA26+GQ26+HB26</f>
        <v>136</v>
      </c>
      <c r="D26" s="155">
        <f>[1]ISRP50!D28</f>
        <v>0</v>
      </c>
      <c r="E26" s="155">
        <f>[1]ISRP50!E28</f>
        <v>0</v>
      </c>
      <c r="F26" s="155">
        <f>[1]ISRP50!F28</f>
        <v>0</v>
      </c>
      <c r="G26" s="155">
        <f>[1]ISRP50!G28</f>
        <v>0</v>
      </c>
      <c r="H26" s="155">
        <f>[1]ISRP50!H28</f>
        <v>0</v>
      </c>
      <c r="I26" s="155">
        <f>[1]ISRP50!I28</f>
        <v>2</v>
      </c>
      <c r="J26" s="155">
        <f>[1]ISRP50!J28</f>
        <v>0</v>
      </c>
      <c r="K26" s="155">
        <f>[1]ISRP50!K28</f>
        <v>0</v>
      </c>
      <c r="L26" s="156">
        <f>J26+K26</f>
        <v>0</v>
      </c>
      <c r="M26" s="157">
        <f>D26+E26+F26+G26+H26+I26+L26</f>
        <v>2</v>
      </c>
      <c r="N26" s="155">
        <f>[1]ISRP50!M28</f>
        <v>0</v>
      </c>
      <c r="O26" s="155">
        <f>[1]ISRP50!V28</f>
        <v>0</v>
      </c>
      <c r="P26" s="156">
        <f t="shared" ref="P26:P52" si="116">SUM(N26:O26)</f>
        <v>0</v>
      </c>
      <c r="Q26" s="155">
        <f>[1]ISRP50!N28</f>
        <v>0</v>
      </c>
      <c r="R26" s="155">
        <f>[1]ISRP50!O28</f>
        <v>0</v>
      </c>
      <c r="S26" s="155">
        <f>[1]ISRP50!P28</f>
        <v>0</v>
      </c>
      <c r="T26" s="156">
        <f t="shared" ref="T26:T52" si="117">SUM(R26:S26)</f>
        <v>0</v>
      </c>
      <c r="U26" s="155">
        <f>[1]ISRP50!Q28</f>
        <v>0</v>
      </c>
      <c r="V26" s="251">
        <f>[1]ISRP50!W28</f>
        <v>0</v>
      </c>
      <c r="W26" s="166">
        <f>[1]ISRP50!S28</f>
        <v>0</v>
      </c>
      <c r="X26" s="156">
        <f t="shared" ref="X26:X54" si="118">SUM(V26:W26)</f>
        <v>0</v>
      </c>
      <c r="Y26" s="251">
        <f>[1]ISRP50!X28</f>
        <v>1</v>
      </c>
      <c r="Z26" s="251">
        <f>[1]ISRP50!U28</f>
        <v>2</v>
      </c>
      <c r="AA26" s="156">
        <f t="shared" ref="AA26:AA54" si="119">SUM(Y26:Z26)</f>
        <v>3</v>
      </c>
      <c r="AB26" s="166">
        <f>[1]ISRP50!Y28</f>
        <v>0</v>
      </c>
      <c r="AC26" s="166">
        <f>[1]ISRP50!R28</f>
        <v>6</v>
      </c>
      <c r="AD26" s="166">
        <f>[1]ISRP50!T28</f>
        <v>0</v>
      </c>
      <c r="AE26" s="156">
        <f t="shared" ref="AE26:AE52" si="120">SUM(AB26:AD26)</f>
        <v>6</v>
      </c>
      <c r="AF26" s="155">
        <f>[1]ISRP50!Z28</f>
        <v>0</v>
      </c>
      <c r="AG26" s="155">
        <f>[1]ISRP50!AA28</f>
        <v>0</v>
      </c>
      <c r="AH26" s="155">
        <f>[1]ISRP50!BO28</f>
        <v>0</v>
      </c>
      <c r="AI26" s="155">
        <f>[1]ISRP50!AB28+[1]ISRP50!CF28</f>
        <v>1</v>
      </c>
      <c r="AJ26" s="155">
        <f>[1]ISRP50!BT28</f>
        <v>0</v>
      </c>
      <c r="AK26" s="156">
        <f t="shared" ref="AK26:AK63" si="121">SUM(AH26:AJ26)</f>
        <v>1</v>
      </c>
      <c r="AL26" s="155">
        <f>[1]ISRP50!AC28+[1]ISRP50!CG28</f>
        <v>0</v>
      </c>
      <c r="AM26" s="155">
        <f>[1]ISRP50!CG28</f>
        <v>0</v>
      </c>
      <c r="AN26" s="156">
        <f>SUM(AL26:AM26)</f>
        <v>0</v>
      </c>
      <c r="AO26" s="156">
        <f>AK26+AN26</f>
        <v>1</v>
      </c>
      <c r="AP26" s="157">
        <f t="shared" ref="AP26:AP55" si="122">P26+Q26+T26+U26+V26+W26+AA26+AE26+AF26+AG26+AO26</f>
        <v>10</v>
      </c>
      <c r="AQ26" s="155">
        <f>[1]ISRP50!AE28</f>
        <v>3</v>
      </c>
      <c r="AR26" s="155">
        <f>[1]ISRP50!AF28</f>
        <v>27</v>
      </c>
      <c r="AS26" s="155">
        <v>0</v>
      </c>
      <c r="AT26" s="157">
        <f>SUM(AR26:AS26)</f>
        <v>27</v>
      </c>
      <c r="AU26" s="155">
        <f>[1]ISRP50!AP28+[1]ISRP50!DY28</f>
        <v>0</v>
      </c>
      <c r="AV26" s="155">
        <f>[1]ISRP50!AI28+[1]ISRP50!AO28</f>
        <v>6</v>
      </c>
      <c r="AW26" s="155">
        <f>[1]ISRP50!AK28</f>
        <v>1</v>
      </c>
      <c r="AX26" s="155">
        <v>0</v>
      </c>
      <c r="AY26" s="155">
        <f>[1]ISRP50!AH28</f>
        <v>2</v>
      </c>
      <c r="AZ26" s="155">
        <f>[1]ISRP50!AG28</f>
        <v>6</v>
      </c>
      <c r="BA26" s="155">
        <v>0</v>
      </c>
      <c r="BB26" s="155"/>
      <c r="BC26" s="155">
        <f>[1]ISRP50!AJ28</f>
        <v>1</v>
      </c>
      <c r="BD26" s="155">
        <f>[1]ISRP50!AL28</f>
        <v>3</v>
      </c>
      <c r="BE26" s="155">
        <f>[1]ISRP50!AM28</f>
        <v>0</v>
      </c>
      <c r="BF26" s="156">
        <f t="shared" ref="BF26:BF53" si="123">SUM(AV26:BE26)</f>
        <v>19</v>
      </c>
      <c r="BG26" s="157">
        <f>AQ26+AT26+AU26+BF26</f>
        <v>49</v>
      </c>
      <c r="BH26" s="155">
        <f>[1]ISRP50!BD28</f>
        <v>1</v>
      </c>
      <c r="BI26" s="155">
        <f>[1]ISRP50!BC28</f>
        <v>2</v>
      </c>
      <c r="BJ26" s="155">
        <f>[1]ISRP50!BE28</f>
        <v>2</v>
      </c>
      <c r="BK26" s="155">
        <f>[1]ISRP50!BF28</f>
        <v>1</v>
      </c>
      <c r="BL26" s="155">
        <f>[1]ISRP50!BG28</f>
        <v>2</v>
      </c>
      <c r="BM26" s="155">
        <f>[1]ISRP50!BH28</f>
        <v>2</v>
      </c>
      <c r="BN26" s="155">
        <f>[1]ISRP50!BI28</f>
        <v>0</v>
      </c>
      <c r="BO26" s="155">
        <v>0</v>
      </c>
      <c r="BP26" s="155">
        <f>[1]ISRP50!BJ28</f>
        <v>4</v>
      </c>
      <c r="BQ26" s="155">
        <f>[1]ISRP50!BK28</f>
        <v>1</v>
      </c>
      <c r="BR26" s="156">
        <f>SUM(BN26:BQ26)</f>
        <v>5</v>
      </c>
      <c r="BS26" s="157">
        <f t="shared" ref="BS26:BS57" si="124">BH26+BI26+BJ26+BK26+BL26+BM26+BR26</f>
        <v>15</v>
      </c>
      <c r="BT26" s="155">
        <f>[1]ISRP50!CI28</f>
        <v>0</v>
      </c>
      <c r="BU26" s="155">
        <f>[1]ISRP50!CX28</f>
        <v>0</v>
      </c>
      <c r="BV26" s="155">
        <f>[1]ISRP50!CK28</f>
        <v>0</v>
      </c>
      <c r="BW26" s="155">
        <f>[1]ISRP50!CJ28</f>
        <v>1</v>
      </c>
      <c r="BX26" s="155">
        <f>[1]ISRP50!CO28</f>
        <v>0</v>
      </c>
      <c r="BY26" s="155">
        <f>[1]ISRP50!CP28</f>
        <v>5</v>
      </c>
      <c r="BZ26" s="155"/>
      <c r="CA26" s="155">
        <f>[1]ISRP50!CQ28</f>
        <v>1</v>
      </c>
      <c r="CB26" s="155"/>
      <c r="CC26" s="251">
        <f>[1]ISRP50!CR28</f>
        <v>3</v>
      </c>
      <c r="CD26" s="156">
        <f>SUM(BY26:CC26)</f>
        <v>9</v>
      </c>
      <c r="CE26" s="155">
        <f>[1]ISRP50!CS28</f>
        <v>4</v>
      </c>
      <c r="CF26" s="155">
        <f>[1]ISRP50!CU28</f>
        <v>1</v>
      </c>
      <c r="CG26" s="155">
        <f>[1]ISRP50!CT28</f>
        <v>0</v>
      </c>
      <c r="CH26" s="156">
        <f t="shared" ref="CH26:CH41" si="125">SUM(CF26:CG26)</f>
        <v>1</v>
      </c>
      <c r="CI26" s="155">
        <f>[1]ISRP50!CL28</f>
        <v>0</v>
      </c>
      <c r="CJ26" s="155">
        <f>[1]ISRP50!CW28</f>
        <v>0</v>
      </c>
      <c r="CK26" s="155">
        <f>[1]ISRP50!CN28</f>
        <v>0</v>
      </c>
      <c r="CL26" s="155">
        <f>[1]ISRP50!CM28</f>
        <v>0</v>
      </c>
      <c r="CM26" s="155">
        <f t="shared" ref="CM26:CM63" si="126">SUM(CI26:CL26)</f>
        <v>0</v>
      </c>
      <c r="CN26" s="155">
        <f>[1]ISRP50!CV28</f>
        <v>0</v>
      </c>
      <c r="CO26" s="157">
        <f t="shared" ref="CO26:CO62" si="127">BT26+BU26+BV26+BW26+BX26+CD26+CE26+CH26+CM26+CN26</f>
        <v>15</v>
      </c>
      <c r="CP26" s="155">
        <f>[1]ISRP50!CZ28</f>
        <v>0</v>
      </c>
      <c r="CQ26" s="155">
        <f>[1]ISRP50!DA28</f>
        <v>0</v>
      </c>
      <c r="CR26" s="155">
        <f>[1]ISRP50!DC28</f>
        <v>0</v>
      </c>
      <c r="CS26" s="156">
        <f t="shared" ref="CS26:CS54" si="128">SUM(CQ26:CR26)</f>
        <v>0</v>
      </c>
      <c r="CT26" s="155">
        <f>[1]ISRP50!DD28</f>
        <v>0</v>
      </c>
      <c r="CU26" s="155">
        <f>[1]ISRP50!DE28</f>
        <v>0</v>
      </c>
      <c r="CV26" s="155">
        <f>[1]ISRP50!DF28</f>
        <v>0</v>
      </c>
      <c r="CW26" s="155">
        <v>0</v>
      </c>
      <c r="CX26" s="156">
        <f t="shared" ref="CX26:CX62" si="129">SUM(CU26:CW26)</f>
        <v>0</v>
      </c>
      <c r="CY26" s="155">
        <f>[1]ISRP50!DH28</f>
        <v>0</v>
      </c>
      <c r="CZ26" s="157">
        <f t="shared" ref="CZ26:CZ62" si="130">CP26+CS26+CT26+CX26+CY26</f>
        <v>0</v>
      </c>
      <c r="DA26" s="155">
        <f>[1]ISRP50!DK28</f>
        <v>1</v>
      </c>
      <c r="DB26" s="155">
        <f>[1]ISRP50!DL28</f>
        <v>2</v>
      </c>
      <c r="DC26" s="155">
        <f>[1]ISRP50!DM28</f>
        <v>1</v>
      </c>
      <c r="DD26" s="155">
        <f>[1]ISRP50!DJ28</f>
        <v>7</v>
      </c>
      <c r="DE26" s="156">
        <f t="shared" ref="DE26:DE27" si="131">SUM(DA26:DD26)</f>
        <v>11</v>
      </c>
      <c r="DF26" s="155">
        <f>[1]ISRP50!DR28</f>
        <v>0</v>
      </c>
      <c r="DG26" s="155">
        <f>[1]ISRP50!DS28</f>
        <v>0</v>
      </c>
      <c r="DH26" s="155"/>
      <c r="DI26" s="155">
        <f>[1]ISRP50!DN28</f>
        <v>4</v>
      </c>
      <c r="DJ26" s="155"/>
      <c r="DK26" s="155">
        <f>[1]ISRP50!DO28</f>
        <v>0</v>
      </c>
      <c r="DL26" s="155">
        <f>[1]ISRP50!DP28</f>
        <v>1</v>
      </c>
      <c r="DM26" s="155"/>
      <c r="DN26" s="155">
        <f>[1]ISRP50!DQ28</f>
        <v>3</v>
      </c>
      <c r="DO26" s="155"/>
      <c r="DP26" s="156">
        <f t="shared" ref="DP26:DP54" si="132">SUM(DH26:DO26)</f>
        <v>8</v>
      </c>
      <c r="DQ26" s="157">
        <f t="shared" ref="DQ26:DQ57" si="133">DE26+DF26+DG26+DP26</f>
        <v>19</v>
      </c>
      <c r="DR26" s="155">
        <f>[1]ISRP50!ED28</f>
        <v>0</v>
      </c>
      <c r="DS26" s="155">
        <f>[1]ISRP50!DU28</f>
        <v>2</v>
      </c>
      <c r="DT26" s="155">
        <f>[1]ISRP50!DV28</f>
        <v>3</v>
      </c>
      <c r="DU26" s="156">
        <f t="shared" ref="DU26:DU54" si="134">SUM(DS26:DT26)</f>
        <v>5</v>
      </c>
      <c r="DV26" s="155">
        <f>[1]ISRP50!DW28</f>
        <v>0</v>
      </c>
      <c r="DW26" s="155">
        <f>[1]ISRP50!AN28+[1]ISRP50!DZ28</f>
        <v>1</v>
      </c>
      <c r="DX26" s="155">
        <f>[1]ISRP50!DX28</f>
        <v>1</v>
      </c>
      <c r="DY26" s="155">
        <f>[1]ISRP50!EA28</f>
        <v>0</v>
      </c>
      <c r="DZ26" s="155">
        <f>[1]ISRP50!EB28</f>
        <v>1</v>
      </c>
      <c r="EA26" s="155">
        <f>[1]ISRP50!EC28</f>
        <v>0</v>
      </c>
      <c r="EB26" s="156">
        <f t="shared" ref="EB26:EB54" si="135">DZ26+EA26</f>
        <v>1</v>
      </c>
      <c r="EC26" s="157">
        <f t="shared" ref="EC26:EC55" si="136">DR26+DU26+DV26+DW26+DX26+DY26+EB26</f>
        <v>8</v>
      </c>
      <c r="ED26" s="155">
        <f>[1]ISRP50!EJ28</f>
        <v>0</v>
      </c>
      <c r="EE26" s="157">
        <f>ED26</f>
        <v>0</v>
      </c>
      <c r="EF26" s="155">
        <f>[1]ISRP50!EN28</f>
        <v>0</v>
      </c>
      <c r="EG26" s="155">
        <f>[1]ISRP50!EO28</f>
        <v>0</v>
      </c>
      <c r="EH26" s="155">
        <f>[1]ISRP50!EP28</f>
        <v>0</v>
      </c>
      <c r="EI26" s="155">
        <f>[1]ISRP50!FB28</f>
        <v>0</v>
      </c>
      <c r="EJ26" s="155">
        <f>[1]ISRP50!ER28</f>
        <v>0</v>
      </c>
      <c r="EK26" s="155">
        <f>[1]ISRP50!ET28</f>
        <v>0</v>
      </c>
      <c r="EL26" s="156">
        <f>SUM(EH26:EK26)</f>
        <v>0</v>
      </c>
      <c r="EM26" s="155">
        <f>[1]ISRP50!EW28</f>
        <v>0</v>
      </c>
      <c r="EN26" s="155">
        <f>[1]ISRP50!BU28+[1]ISRP50!EL28</f>
        <v>0</v>
      </c>
      <c r="EO26" s="155">
        <f>[1]ISRP50!BV28</f>
        <v>0</v>
      </c>
      <c r="EP26" s="155">
        <f>[1]ISRP50!BW28</f>
        <v>0</v>
      </c>
      <c r="EQ26" s="155">
        <f>[1]ISRP50!BR28</f>
        <v>0</v>
      </c>
      <c r="ER26" s="155">
        <f>[1]ISRP50!BS28</f>
        <v>0</v>
      </c>
      <c r="ES26" s="155">
        <f>[1]ISRP50!BX28</f>
        <v>0</v>
      </c>
      <c r="ET26" s="155">
        <f>[1]ISRP50!BL28+[1]ISRP50!EM28</f>
        <v>0</v>
      </c>
      <c r="EU26" s="155">
        <f>[1]ISRP50!BQ28</f>
        <v>0</v>
      </c>
      <c r="EV26" s="155">
        <f>[1]ISRP50!BR28</f>
        <v>0</v>
      </c>
      <c r="EW26" s="155">
        <f>[1]ISRP50!BX28</f>
        <v>0</v>
      </c>
      <c r="EX26" s="155">
        <f>[1]ISRP50!BS28</f>
        <v>0</v>
      </c>
      <c r="EY26" s="155">
        <f>[1]ISRP50!EU28</f>
        <v>0</v>
      </c>
      <c r="EZ26" s="155">
        <f>[1]ISRP50!EV28</f>
        <v>0</v>
      </c>
      <c r="FA26" s="156">
        <f>SUM(EO26:EZ26)</f>
        <v>0</v>
      </c>
      <c r="FB26" s="157">
        <f t="shared" ref="FB26:FB55" si="137">EF26+EG26+EL26+EM26+EN26+FA26</f>
        <v>0</v>
      </c>
      <c r="FC26" s="155">
        <f>[1]ISRP50!FF28</f>
        <v>1</v>
      </c>
      <c r="FD26" s="157">
        <f t="shared" ref="FD26:FD54" si="138">SUM(FC26)</f>
        <v>1</v>
      </c>
      <c r="FE26" s="155">
        <f>[1]ISRP50!FM28</f>
        <v>0</v>
      </c>
      <c r="FF26" s="155">
        <f>[1]ISRP50!FO28</f>
        <v>0</v>
      </c>
      <c r="FG26" s="155">
        <f>[1]ISRP50!FR28</f>
        <v>0</v>
      </c>
      <c r="FH26" s="155">
        <f>[1]ISRP50!FN28</f>
        <v>0</v>
      </c>
      <c r="FI26" s="155">
        <f>[1]ISRP50!FP28</f>
        <v>0</v>
      </c>
      <c r="FJ26" s="155">
        <f>[1]ISRP50!FQ28</f>
        <v>0</v>
      </c>
      <c r="FK26" s="156">
        <f t="shared" ref="FK26:FK41" si="139">SUM(FE26:FJ26)</f>
        <v>0</v>
      </c>
      <c r="FL26" s="155">
        <f>[1]ISRP50!FP28</f>
        <v>0</v>
      </c>
      <c r="FM26" s="155">
        <f>[1]ISRP50!AU28+[1]ISRP50!FL28</f>
        <v>0</v>
      </c>
      <c r="FN26" s="155">
        <f>[1]ISRP50!FH28</f>
        <v>0</v>
      </c>
      <c r="FO26" s="155">
        <f>[1]ISRP50!AZ28</f>
        <v>0</v>
      </c>
      <c r="FP26" s="155">
        <f>[1]ISRP50!AR28+[1]ISRP50!FI28</f>
        <v>0</v>
      </c>
      <c r="FQ26" s="155">
        <f>[1]ISRP50!AW28</f>
        <v>0</v>
      </c>
      <c r="FR26" s="155">
        <f>[1]ISRP50!AS28+[1]ISRP50!FJ28</f>
        <v>1</v>
      </c>
      <c r="FS26" s="155"/>
      <c r="FT26" s="155"/>
      <c r="FU26" s="155">
        <f>[1]ISRP50!AY28</f>
        <v>0</v>
      </c>
      <c r="FV26" s="155">
        <f>[1]ISRP50!AX28</f>
        <v>0</v>
      </c>
      <c r="FW26" s="155">
        <v>0</v>
      </c>
      <c r="FX26" s="155">
        <f>[1]ISRP50!AT28+[1]ISRP50!FK28</f>
        <v>0</v>
      </c>
      <c r="FY26" s="155"/>
      <c r="FZ26" s="156">
        <f t="shared" ref="FZ26:FZ54" si="140">SUM(FL26:FY26)</f>
        <v>1</v>
      </c>
      <c r="GA26" s="157">
        <f t="shared" ref="GA26:GA41" si="141">FK26+FZ26</f>
        <v>1</v>
      </c>
      <c r="GB26" s="155">
        <f>[1]ISRP50!CC28+[1]ISRP50!GH28</f>
        <v>2</v>
      </c>
      <c r="GC26" s="155">
        <f>[1]ISRP50!CE28+[1]ISRP50!GD28</f>
        <v>0</v>
      </c>
      <c r="GD26" s="155">
        <f>[1]ISRP50!EF28</f>
        <v>1</v>
      </c>
      <c r="GE26" s="155">
        <f>[1]ISRP50!CD28+[1]ISRP50!GE28</f>
        <v>0</v>
      </c>
      <c r="GF26" s="155">
        <f>[1]ISRP50!BZ28+[1]ISRP50!GF28</f>
        <v>0</v>
      </c>
      <c r="GG26" s="155">
        <f>[1]ISRP50!CA28+[1]ISRP50!GG28</f>
        <v>1</v>
      </c>
      <c r="GH26" s="155">
        <f>[1]ISRP50!BY28</f>
        <v>0</v>
      </c>
      <c r="GI26" s="155">
        <f>[1]ISRP50!CB28</f>
        <v>0</v>
      </c>
      <c r="GJ26" s="156">
        <f>SUM(GE26:GI26)</f>
        <v>1</v>
      </c>
      <c r="GK26" s="155">
        <f>[1]ISRP50!GJ28</f>
        <v>0</v>
      </c>
      <c r="GL26" s="155">
        <f>[1]ISRP50!EE28+[1]ISRP50!GI28</f>
        <v>9</v>
      </c>
      <c r="GM26" s="155">
        <f>[1]ISRP50!EG28+[1]ISRP50!GK28</f>
        <v>1</v>
      </c>
      <c r="GN26" s="155">
        <f>[1]ISRP50!GL28</f>
        <v>0</v>
      </c>
      <c r="GO26" s="156">
        <f t="shared" ref="GO26:GO41" si="142">SUM(GK26:GN26)</f>
        <v>10</v>
      </c>
      <c r="GP26" s="156">
        <f t="shared" ref="GP26:GP41" si="143">GD26+GK26+GL26+GM26+GN26</f>
        <v>11</v>
      </c>
      <c r="GQ26" s="157">
        <f t="shared" ref="GQ26:GQ41" si="144">GB26+GC26+GP26+GJ26</f>
        <v>14</v>
      </c>
      <c r="GR26" s="155">
        <f>[1]ISRP50!FT28</f>
        <v>1</v>
      </c>
      <c r="GS26" s="155">
        <f>[1]ISRP50!FU28</f>
        <v>0</v>
      </c>
      <c r="GT26" s="155">
        <f>[1]ISRP50!GB28</f>
        <v>0</v>
      </c>
      <c r="GU26" s="155">
        <f>[1]ISRP50!FV28</f>
        <v>0</v>
      </c>
      <c r="GV26" s="155">
        <f>[1]ISRP50!FW28</f>
        <v>0</v>
      </c>
      <c r="GW26" s="156">
        <f t="shared" ref="GW26:GW54" si="145">SUM(GU26:GV26)</f>
        <v>0</v>
      </c>
      <c r="GX26" s="155">
        <f>[1]ISRP50!FX28</f>
        <v>0</v>
      </c>
      <c r="GY26" s="155">
        <f>[1]ISRP50!FZ28</f>
        <v>1</v>
      </c>
      <c r="GZ26" s="155">
        <f>[1]ISRP50!GA28</f>
        <v>0</v>
      </c>
      <c r="HA26" s="155">
        <f>[1]ISRP50!FY28</f>
        <v>0</v>
      </c>
      <c r="HB26" s="157">
        <f t="shared" ref="HB26:HB62" si="146">GR26+GS26+GT26+GW26+GX26+GY26+GZ26+HA26</f>
        <v>2</v>
      </c>
      <c r="HE26" s="160">
        <f t="shared" ref="HE26:HE41" si="147">M26+BG26+BS26+CZ26+DQ26+EC26+FB26+GA26+GQ26-BI26-DR26+AI26+AL26</f>
        <v>107</v>
      </c>
      <c r="HF26" s="160">
        <f t="shared" ref="HF26:HF41" si="148">N26+O26+Q26+R26+S26+U26+V26+W26+Y26+Z26+AB26+AC26+AD26+AG26+AH26+AJ26+AM26+BI26+BT26+BU26+CK26+BV26+CL26+BW26+BX26+BY26+BZ26+CA26+CB26+CC26+CE26+CF26+CG26+CI26+CJ26+CN26+DR26+ED26</f>
        <v>26</v>
      </c>
      <c r="HG26" s="160">
        <f t="shared" ref="HG26:HG41" si="149">FC26+GR26+GS26+GT26+GU26+GV26+GX26+GY26+GZ26+HA26+AF26</f>
        <v>3</v>
      </c>
      <c r="HH26" s="160">
        <f>SUM(HE26:HG26)</f>
        <v>136</v>
      </c>
      <c r="HI26" s="161"/>
      <c r="HJ26" s="247" t="s">
        <v>317</v>
      </c>
      <c r="HK26" s="231" t="s">
        <v>260</v>
      </c>
      <c r="HL26" s="252">
        <f t="shared" ref="HL26:HZ26" si="150">HL21*100/HL22</f>
        <v>98.817966903073284</v>
      </c>
      <c r="HM26" s="252">
        <f t="shared" si="150"/>
        <v>96.774193548387103</v>
      </c>
      <c r="HN26" s="252">
        <f t="shared" si="150"/>
        <v>97.317073170731703</v>
      </c>
      <c r="HO26" s="252">
        <f t="shared" si="150"/>
        <v>97.997644287396938</v>
      </c>
      <c r="HP26" s="252" t="e">
        <f t="shared" si="150"/>
        <v>#DIV/0!</v>
      </c>
      <c r="HQ26" s="252">
        <f t="shared" si="150"/>
        <v>97.674418604651166</v>
      </c>
      <c r="HR26" s="252">
        <v>0</v>
      </c>
      <c r="HS26" s="252">
        <f t="shared" si="150"/>
        <v>97.6</v>
      </c>
      <c r="HT26" s="252" t="e">
        <f t="shared" si="150"/>
        <v>#DIV/0!</v>
      </c>
      <c r="HU26" s="252" t="e">
        <f t="shared" si="150"/>
        <v>#DIV/0!</v>
      </c>
      <c r="HV26" s="252">
        <f t="shared" si="150"/>
        <v>94.927536231884062</v>
      </c>
      <c r="HW26" s="252" t="e">
        <f t="shared" si="150"/>
        <v>#DIV/0!</v>
      </c>
      <c r="HX26" s="252">
        <f t="shared" si="150"/>
        <v>96.626984126984127</v>
      </c>
      <c r="HY26" s="252">
        <f t="shared" si="150"/>
        <v>78.392857142857139</v>
      </c>
      <c r="HZ26" s="253">
        <f t="shared" si="150"/>
        <v>93.430656934306569</v>
      </c>
      <c r="IA26" s="225"/>
      <c r="IB26" s="161"/>
      <c r="ID26" s="211"/>
      <c r="IE26" s="211"/>
    </row>
    <row r="27" spans="1:260" s="159" customFormat="1" ht="19.899999999999999" customHeight="1">
      <c r="A27" s="140"/>
      <c r="B27" s="254" t="s">
        <v>318</v>
      </c>
      <c r="C27" s="155">
        <f t="shared" si="115"/>
        <v>1505</v>
      </c>
      <c r="D27" s="155">
        <f>[1]ISRP50!D29</f>
        <v>2</v>
      </c>
      <c r="E27" s="155">
        <f>[1]ISRP50!E29</f>
        <v>0</v>
      </c>
      <c r="F27" s="155">
        <f>[1]ISRP50!F29</f>
        <v>0</v>
      </c>
      <c r="G27" s="155">
        <f>[1]ISRP50!G29</f>
        <v>1</v>
      </c>
      <c r="H27" s="155">
        <f>[1]ISRP50!H29</f>
        <v>1</v>
      </c>
      <c r="I27" s="155">
        <f>[1]ISRP50!I29</f>
        <v>1</v>
      </c>
      <c r="J27" s="155">
        <f>[1]ISRP50!J29</f>
        <v>1</v>
      </c>
      <c r="K27" s="155">
        <f>[1]ISRP50!K29</f>
        <v>1</v>
      </c>
      <c r="L27" s="156">
        <f>J27+K27</f>
        <v>2</v>
      </c>
      <c r="M27" s="157">
        <f t="shared" ref="M27:M41" si="151">D27+E27+F27+G27+H27+I27+L27</f>
        <v>7</v>
      </c>
      <c r="N27" s="251">
        <f>[1]ISRP50!M29</f>
        <v>27</v>
      </c>
      <c r="O27" s="251">
        <f>[1]ISRP50!V29</f>
        <v>1</v>
      </c>
      <c r="P27" s="156">
        <f t="shared" si="116"/>
        <v>28</v>
      </c>
      <c r="Q27" s="251">
        <f>[1]ISRP50!N29</f>
        <v>46</v>
      </c>
      <c r="R27" s="155">
        <f>[1]ISRP50!O29</f>
        <v>0</v>
      </c>
      <c r="S27" s="155">
        <f>[1]ISRP50!P29</f>
        <v>0</v>
      </c>
      <c r="T27" s="156">
        <f t="shared" si="117"/>
        <v>0</v>
      </c>
      <c r="U27" s="155">
        <f>[1]ISRP50!Q29</f>
        <v>0</v>
      </c>
      <c r="V27" s="166">
        <f>[1]ISRP50!W29</f>
        <v>0</v>
      </c>
      <c r="W27" s="166">
        <f>[1]ISRP50!S29</f>
        <v>0</v>
      </c>
      <c r="X27" s="156">
        <f t="shared" si="118"/>
        <v>0</v>
      </c>
      <c r="Y27" s="166">
        <f>[1]ISRP50!X29</f>
        <v>0</v>
      </c>
      <c r="Z27" s="166">
        <f>[1]ISRP50!U29</f>
        <v>0</v>
      </c>
      <c r="AA27" s="156">
        <f t="shared" si="119"/>
        <v>0</v>
      </c>
      <c r="AB27" s="166">
        <f>[1]ISRP50!Y29</f>
        <v>0</v>
      </c>
      <c r="AC27" s="166">
        <f>[1]ISRP50!R29</f>
        <v>0</v>
      </c>
      <c r="AD27" s="166">
        <f>[1]ISRP50!T29</f>
        <v>1</v>
      </c>
      <c r="AE27" s="156">
        <f t="shared" si="120"/>
        <v>1</v>
      </c>
      <c r="AF27" s="155">
        <f>[1]ISRP50!Z29</f>
        <v>0</v>
      </c>
      <c r="AG27" s="155">
        <f>[1]ISRP50!AA29</f>
        <v>1</v>
      </c>
      <c r="AH27" s="251">
        <f>[1]ISRP50!BO29</f>
        <v>0</v>
      </c>
      <c r="AI27" s="251">
        <f>[1]ISRP50!AB29+[1]ISRP50!CF29</f>
        <v>12</v>
      </c>
      <c r="AJ27" s="155">
        <f>[1]ISRP50!BT29</f>
        <v>0</v>
      </c>
      <c r="AK27" s="156">
        <f t="shared" si="121"/>
        <v>12</v>
      </c>
      <c r="AL27" s="251">
        <f>[1]ISRP50!AC29+[1]ISRP50!CG29</f>
        <v>10</v>
      </c>
      <c r="AM27" s="251">
        <f>AM9-AM26-AM28-AM29-AM30-AM31-AM32-AM33-AM34-AM35-AM36-AM37-AM38-AM39-AM40</f>
        <v>1</v>
      </c>
      <c r="AN27" s="156">
        <f t="shared" ref="AN27:AN54" si="152">SUM(AL27:AM27)</f>
        <v>11</v>
      </c>
      <c r="AO27" s="156">
        <f>AK27+AN27</f>
        <v>23</v>
      </c>
      <c r="AP27" s="157">
        <f t="shared" si="122"/>
        <v>99</v>
      </c>
      <c r="AQ27" s="251">
        <f>[1]ISRP50!AE29</f>
        <v>22</v>
      </c>
      <c r="AR27" s="251">
        <f>[1]ISRP50!AF29</f>
        <v>105</v>
      </c>
      <c r="AS27" s="155">
        <v>0</v>
      </c>
      <c r="AT27" s="157">
        <f t="shared" ref="AT27:AT37" si="153">SUM(AR27:AS27)</f>
        <v>105</v>
      </c>
      <c r="AU27" s="155">
        <f>[1]ISRP50!AP29+[1]ISRP50!DY29</f>
        <v>10</v>
      </c>
      <c r="AV27" s="155">
        <f>[1]ISRP50!AI29+[1]ISRP50!AO29</f>
        <v>102</v>
      </c>
      <c r="AW27" s="251">
        <f>[1]ISRP50!AK29</f>
        <v>73</v>
      </c>
      <c r="AX27" s="251">
        <v>0</v>
      </c>
      <c r="AY27" s="251">
        <f>[1]ISRP50!AH29</f>
        <v>28</v>
      </c>
      <c r="AZ27" s="251">
        <f>[1]ISRP50!AG29</f>
        <v>50</v>
      </c>
      <c r="BA27" s="251">
        <v>0</v>
      </c>
      <c r="BB27" s="251">
        <f>BB9-BB26-BB28-BB29-BB30-BB31-BB32-BB33-BB34-BB35-BB36-BB37-BB38-BB39-BB40</f>
        <v>0</v>
      </c>
      <c r="BC27" s="251">
        <f>[1]ISRP50!AJ29</f>
        <v>43</v>
      </c>
      <c r="BD27" s="251">
        <f>[1]ISRP50!AL29</f>
        <v>119</v>
      </c>
      <c r="BE27" s="251">
        <f>[1]ISRP50!AM29</f>
        <v>0</v>
      </c>
      <c r="BF27" s="156">
        <f t="shared" si="123"/>
        <v>415</v>
      </c>
      <c r="BG27" s="157">
        <f t="shared" ref="BG27:BG55" si="154">AQ27+AT27+AU27+BF27</f>
        <v>552</v>
      </c>
      <c r="BH27" s="155">
        <f>[1]ISRP50!BD29</f>
        <v>3</v>
      </c>
      <c r="BI27" s="155">
        <f>[1]ISRP50!BC29</f>
        <v>0</v>
      </c>
      <c r="BJ27" s="155">
        <f>[1]ISRP50!BE29</f>
        <v>7</v>
      </c>
      <c r="BK27" s="155">
        <f>[1]ISRP50!BF29</f>
        <v>4</v>
      </c>
      <c r="BL27" s="155">
        <f>[1]ISRP50!BG29</f>
        <v>6</v>
      </c>
      <c r="BM27" s="155">
        <f>[1]ISRP50!BH29</f>
        <v>15</v>
      </c>
      <c r="BN27" s="155">
        <f>[1]ISRP50!BI29</f>
        <v>1</v>
      </c>
      <c r="BO27" s="155">
        <v>0</v>
      </c>
      <c r="BP27" s="155">
        <f>[1]ISRP50!BJ29</f>
        <v>5</v>
      </c>
      <c r="BQ27" s="155">
        <f>[1]ISRP50!BK29</f>
        <v>0</v>
      </c>
      <c r="BR27" s="156">
        <f t="shared" ref="BR27:BR54" si="155">SUM(BN27:BQ27)</f>
        <v>6</v>
      </c>
      <c r="BS27" s="157">
        <f t="shared" si="124"/>
        <v>41</v>
      </c>
      <c r="BT27" s="251">
        <f>[1]ISRP50!CI29</f>
        <v>1</v>
      </c>
      <c r="BU27" s="155">
        <f>[1]ISRP50!CX29</f>
        <v>4</v>
      </c>
      <c r="BV27" s="155">
        <f>[1]ISRP50!CK29</f>
        <v>0</v>
      </c>
      <c r="BW27" s="155">
        <f>[1]ISRP50!CJ29</f>
        <v>5</v>
      </c>
      <c r="BX27" s="251">
        <f>[1]ISRP50!CO29</f>
        <v>29</v>
      </c>
      <c r="BY27" s="155">
        <f>[1]ISRP50!CP29</f>
        <v>0</v>
      </c>
      <c r="BZ27" s="155"/>
      <c r="CA27" s="155">
        <f>[1]ISRP50!CQ29</f>
        <v>1</v>
      </c>
      <c r="CB27" s="155"/>
      <c r="CC27" s="166">
        <f>[1]ISRP50!CR29</f>
        <v>0</v>
      </c>
      <c r="CD27" s="156">
        <f>SUM(BY27:CC27)</f>
        <v>1</v>
      </c>
      <c r="CE27" s="155">
        <f>[1]ISRP50!CS29</f>
        <v>1</v>
      </c>
      <c r="CF27" s="155">
        <f>[1]ISRP50!CU29</f>
        <v>3</v>
      </c>
      <c r="CG27" s="155">
        <f>[1]ISRP50!CT29</f>
        <v>1</v>
      </c>
      <c r="CH27" s="156">
        <f t="shared" si="125"/>
        <v>4</v>
      </c>
      <c r="CI27" s="251">
        <f>[1]ISRP50!CL29</f>
        <v>3</v>
      </c>
      <c r="CJ27" s="251">
        <f>[1]ISRP50!CW29</f>
        <v>0</v>
      </c>
      <c r="CK27" s="251">
        <f>[1]ISRP50!CN29</f>
        <v>0</v>
      </c>
      <c r="CL27" s="251">
        <f>[1]ISRP50!CM29</f>
        <v>0</v>
      </c>
      <c r="CM27" s="155">
        <f t="shared" si="126"/>
        <v>3</v>
      </c>
      <c r="CN27" s="251">
        <f>[1]ISRP50!CV29</f>
        <v>4</v>
      </c>
      <c r="CO27" s="157">
        <f t="shared" si="127"/>
        <v>52</v>
      </c>
      <c r="CP27" s="155">
        <f>[1]ISRP50!CZ29</f>
        <v>19</v>
      </c>
      <c r="CQ27" s="155">
        <f>[1]ISRP50!DA29</f>
        <v>16</v>
      </c>
      <c r="CR27" s="155">
        <f>[1]ISRP50!DC29</f>
        <v>20</v>
      </c>
      <c r="CS27" s="156">
        <f>SUM(CQ27:CR27)</f>
        <v>36</v>
      </c>
      <c r="CT27" s="251">
        <f>[1]ISRP50!DD29</f>
        <v>21</v>
      </c>
      <c r="CU27" s="251">
        <f>[1]ISRP50!DE29</f>
        <v>8</v>
      </c>
      <c r="CV27" s="251">
        <f>[1]ISRP50!DF29</f>
        <v>11</v>
      </c>
      <c r="CW27" s="251">
        <v>0</v>
      </c>
      <c r="CX27" s="156">
        <f t="shared" si="129"/>
        <v>19</v>
      </c>
      <c r="CY27" s="251">
        <f>[1]ISRP50!DH29</f>
        <v>7</v>
      </c>
      <c r="CZ27" s="157">
        <f t="shared" si="130"/>
        <v>102</v>
      </c>
      <c r="DA27" s="155">
        <f>[1]ISRP50!DK29</f>
        <v>0</v>
      </c>
      <c r="DB27" s="155">
        <f>[1]ISRP50!DL29</f>
        <v>1</v>
      </c>
      <c r="DC27" s="155">
        <f>[1]ISRP50!DM29</f>
        <v>0</v>
      </c>
      <c r="DD27" s="155">
        <f>[1]ISRP50!DJ29</f>
        <v>5</v>
      </c>
      <c r="DE27" s="156">
        <f t="shared" si="131"/>
        <v>6</v>
      </c>
      <c r="DF27" s="155">
        <f>[1]ISRP50!DR29</f>
        <v>0</v>
      </c>
      <c r="DG27" s="155">
        <f>[1]ISRP50!DS29</f>
        <v>1</v>
      </c>
      <c r="DH27" s="155"/>
      <c r="DI27" s="155">
        <f>[1]ISRP50!DN29</f>
        <v>2</v>
      </c>
      <c r="DJ27" s="155"/>
      <c r="DK27" s="155">
        <f>[1]ISRP50!DO29</f>
        <v>0</v>
      </c>
      <c r="DL27" s="155">
        <f>[1]ISRP50!DP29</f>
        <v>1</v>
      </c>
      <c r="DM27" s="155"/>
      <c r="DN27" s="155">
        <f>[1]ISRP50!DQ29</f>
        <v>0</v>
      </c>
      <c r="DO27" s="155"/>
      <c r="DP27" s="156">
        <f t="shared" si="132"/>
        <v>3</v>
      </c>
      <c r="DQ27" s="157">
        <f t="shared" si="133"/>
        <v>10</v>
      </c>
      <c r="DR27" s="251">
        <f>[1]ISRP50!ED29</f>
        <v>33</v>
      </c>
      <c r="DS27" s="251">
        <f>[1]ISRP50!DU29</f>
        <v>18</v>
      </c>
      <c r="DT27" s="251">
        <f>[1]ISRP50!DV29</f>
        <v>7</v>
      </c>
      <c r="DU27" s="156">
        <f t="shared" si="134"/>
        <v>25</v>
      </c>
      <c r="DV27" s="251">
        <f>[1]ISRP50!DW29</f>
        <v>15</v>
      </c>
      <c r="DW27" s="251">
        <f>[1]ISRP50!AN29+[1]ISRP50!DZ29</f>
        <v>58</v>
      </c>
      <c r="DX27" s="251">
        <f>[1]ISRP50!DX29</f>
        <v>18</v>
      </c>
      <c r="DY27" s="251">
        <f>[1]ISRP50!EA29</f>
        <v>42</v>
      </c>
      <c r="DZ27" s="251">
        <f>[1]ISRP50!EB29</f>
        <v>3</v>
      </c>
      <c r="EA27" s="251">
        <f>[1]ISRP50!EC29</f>
        <v>3</v>
      </c>
      <c r="EB27" s="156">
        <f t="shared" si="135"/>
        <v>6</v>
      </c>
      <c r="EC27" s="157">
        <f t="shared" si="136"/>
        <v>197</v>
      </c>
      <c r="ED27" s="251">
        <f>[1]ISRP50!EJ29</f>
        <v>4</v>
      </c>
      <c r="EE27" s="157">
        <f t="shared" ref="EE27:EE54" si="156">ED27</f>
        <v>4</v>
      </c>
      <c r="EF27" s="155">
        <f>[1]ISRP50!EN29</f>
        <v>0</v>
      </c>
      <c r="EG27" s="155">
        <f>[1]ISRP50!EO29</f>
        <v>1</v>
      </c>
      <c r="EH27" s="155">
        <f>[1]ISRP50!EP29</f>
        <v>0</v>
      </c>
      <c r="EI27" s="155">
        <f>[1]ISRP50!FB29</f>
        <v>0</v>
      </c>
      <c r="EJ27" s="155">
        <f>[1]ISRP50!ER29</f>
        <v>0</v>
      </c>
      <c r="EK27" s="155">
        <f>[1]ISRP50!ET29</f>
        <v>0</v>
      </c>
      <c r="EL27" s="156">
        <f t="shared" ref="EL27:EL54" si="157">SUM(EH27:EK27)</f>
        <v>0</v>
      </c>
      <c r="EM27" s="251">
        <f>[1]ISRP50!EW29</f>
        <v>12</v>
      </c>
      <c r="EN27" s="155">
        <f>[1]ISRP50!BU29+[1]ISRP50!EL29</f>
        <v>1</v>
      </c>
      <c r="EO27" s="155">
        <f>[1]ISRP50!BV29</f>
        <v>0</v>
      </c>
      <c r="EP27" s="155">
        <f>[1]ISRP50!BW29</f>
        <v>0</v>
      </c>
      <c r="EQ27" s="155">
        <f>[1]ISRP50!BR29</f>
        <v>0</v>
      </c>
      <c r="ER27" s="155">
        <f>[1]ISRP50!BS29</f>
        <v>0</v>
      </c>
      <c r="ES27" s="155">
        <f>[1]ISRP50!BX29</f>
        <v>0</v>
      </c>
      <c r="ET27" s="155">
        <f>[1]ISRP50!BL29+[1]ISRP50!EM29</f>
        <v>3</v>
      </c>
      <c r="EU27" s="155">
        <f>[1]ISRP50!BQ29</f>
        <v>0</v>
      </c>
      <c r="EV27" s="155">
        <f>[1]ISRP50!BR29</f>
        <v>0</v>
      </c>
      <c r="EW27" s="155">
        <f>[1]ISRP50!BX29</f>
        <v>0</v>
      </c>
      <c r="EX27" s="155">
        <f>[1]ISRP50!BS29</f>
        <v>0</v>
      </c>
      <c r="EY27" s="155">
        <f>[1]ISRP50!EU29</f>
        <v>0</v>
      </c>
      <c r="EZ27" s="155">
        <f>[1]ISRP50!EV29</f>
        <v>0</v>
      </c>
      <c r="FA27" s="156">
        <f t="shared" ref="FA27:FA55" si="158">SUM(EO27:EZ27)</f>
        <v>3</v>
      </c>
      <c r="FB27" s="157">
        <f t="shared" si="137"/>
        <v>17</v>
      </c>
      <c r="FC27" s="155">
        <f>[1]ISRP50!FF29</f>
        <v>0</v>
      </c>
      <c r="FD27" s="157">
        <f t="shared" si="138"/>
        <v>0</v>
      </c>
      <c r="FE27" s="251">
        <f>[1]ISRP50!FM29</f>
        <v>0</v>
      </c>
      <c r="FF27" s="251">
        <f>[1]ISRP50!FO29</f>
        <v>2</v>
      </c>
      <c r="FG27" s="251">
        <f>[1]ISRP50!FR29</f>
        <v>2</v>
      </c>
      <c r="FH27" s="251">
        <f>[1]ISRP50!FN29</f>
        <v>1</v>
      </c>
      <c r="FI27" s="251">
        <f>[1]ISRP50!FP29</f>
        <v>0</v>
      </c>
      <c r="FJ27" s="251">
        <f>[1]ISRP50!FQ29</f>
        <v>0</v>
      </c>
      <c r="FK27" s="156">
        <f t="shared" si="139"/>
        <v>5</v>
      </c>
      <c r="FL27" s="251">
        <f>[1]ISRP50!FP29</f>
        <v>0</v>
      </c>
      <c r="FM27" s="251">
        <f>[1]ISRP50!AU29+[1]ISRP50!FL29</f>
        <v>196</v>
      </c>
      <c r="FN27" s="251">
        <f>[1]ISRP50!FH29</f>
        <v>29</v>
      </c>
      <c r="FO27" s="251">
        <f>[1]ISRP50!AZ29</f>
        <v>0</v>
      </c>
      <c r="FP27" s="251">
        <f>[1]ISRP50!AR29+[1]ISRP50!FI29</f>
        <v>55</v>
      </c>
      <c r="FQ27" s="251">
        <f>[1]ISRP50!AW29</f>
        <v>1</v>
      </c>
      <c r="FR27" s="251">
        <f>[1]ISRP50!AS29+[1]ISRP50!FJ29</f>
        <v>62</v>
      </c>
      <c r="FS27" s="251">
        <f>FS9-(FS26+FS28+FS29+FS30+FS31+FS32+FS33+FS34+FS35+FS36+FS37+FS38+FS39)</f>
        <v>0</v>
      </c>
      <c r="FT27" s="251">
        <f>FT9-(FT26+FT28+FT29+FT30+FT31+FT32+FT33+FT34+FT35+FT36+FT37+FT38+FT39)</f>
        <v>0</v>
      </c>
      <c r="FU27" s="251">
        <f>[1]ISRP50!AY29</f>
        <v>0</v>
      </c>
      <c r="FV27" s="251">
        <f>[1]ISRP50!AX29</f>
        <v>0</v>
      </c>
      <c r="FW27" s="251">
        <v>0</v>
      </c>
      <c r="FX27" s="251">
        <f>[1]ISRP50!AT29+[1]ISRP50!FK29</f>
        <v>68</v>
      </c>
      <c r="FY27" s="251">
        <f>FY9-(FY26+FY28+FY29+FY30+FY31+FY32+FY33+FY34+FY35+FY36+FY37+FY38+FY39)</f>
        <v>0</v>
      </c>
      <c r="FZ27" s="156">
        <f t="shared" si="140"/>
        <v>411</v>
      </c>
      <c r="GA27" s="157">
        <f t="shared" si="141"/>
        <v>416</v>
      </c>
      <c r="GB27" s="155">
        <f>[1]ISRP50!CC29+[1]ISRP50!GH29</f>
        <v>0</v>
      </c>
      <c r="GC27" s="155">
        <f>[1]ISRP50!CE29+[1]ISRP50!GD29</f>
        <v>0</v>
      </c>
      <c r="GD27" s="155">
        <f>[1]ISRP50!EF29</f>
        <v>0</v>
      </c>
      <c r="GE27" s="155">
        <f>[1]ISRP50!CD29+[1]ISRP50!GE29</f>
        <v>0</v>
      </c>
      <c r="GF27" s="155">
        <f>[1]ISRP50!BZ29+[1]ISRP50!GF29</f>
        <v>0</v>
      </c>
      <c r="GG27" s="155">
        <f>[1]ISRP50!CA29+[1]ISRP50!GG29</f>
        <v>1</v>
      </c>
      <c r="GH27" s="155">
        <f>[1]ISRP50!BY29</f>
        <v>0</v>
      </c>
      <c r="GI27" s="155">
        <f>[1]ISRP50!CB29</f>
        <v>0</v>
      </c>
      <c r="GJ27" s="156">
        <f t="shared" ref="GJ27:GJ37" si="159">SUM(GE27:GI27)</f>
        <v>1</v>
      </c>
      <c r="GK27" s="155">
        <f>[1]ISRP50!GJ29</f>
        <v>0</v>
      </c>
      <c r="GL27" s="155">
        <f>[1]ISRP50!EE29+[1]ISRP50!GI29</f>
        <v>4</v>
      </c>
      <c r="GM27" s="155">
        <f>[1]ISRP50!EG29+[1]ISRP50!GK29</f>
        <v>2</v>
      </c>
      <c r="GN27" s="155">
        <f>[1]ISRP50!GL29</f>
        <v>0</v>
      </c>
      <c r="GO27" s="156">
        <f t="shared" si="142"/>
        <v>6</v>
      </c>
      <c r="GP27" s="156">
        <f t="shared" si="143"/>
        <v>6</v>
      </c>
      <c r="GQ27" s="157">
        <f t="shared" si="144"/>
        <v>7</v>
      </c>
      <c r="GR27" s="155">
        <f>[1]ISRP50!FT29</f>
        <v>0</v>
      </c>
      <c r="GS27" s="155">
        <f>[1]ISRP50!FU29</f>
        <v>0</v>
      </c>
      <c r="GT27" s="155">
        <f>[1]ISRP50!GB29</f>
        <v>0</v>
      </c>
      <c r="GU27" s="155">
        <f>[1]ISRP50!FV29</f>
        <v>0</v>
      </c>
      <c r="GV27" s="155">
        <f>[1]ISRP50!FW29</f>
        <v>0</v>
      </c>
      <c r="GW27" s="156">
        <f t="shared" si="145"/>
        <v>0</v>
      </c>
      <c r="GX27" s="155">
        <f>[1]ISRP50!FX29</f>
        <v>0</v>
      </c>
      <c r="GY27" s="155">
        <f>[1]ISRP50!FZ29</f>
        <v>1</v>
      </c>
      <c r="GZ27" s="155">
        <f>[1]ISRP50!GA29</f>
        <v>0</v>
      </c>
      <c r="HA27" s="155">
        <f>[1]ISRP50!FY29</f>
        <v>0</v>
      </c>
      <c r="HB27" s="157">
        <f t="shared" si="146"/>
        <v>1</v>
      </c>
      <c r="HE27" s="160">
        <f t="shared" si="147"/>
        <v>1338</v>
      </c>
      <c r="HF27" s="160">
        <f t="shared" si="148"/>
        <v>166</v>
      </c>
      <c r="HG27" s="160">
        <f t="shared" si="149"/>
        <v>1</v>
      </c>
      <c r="HH27" s="160">
        <f t="shared" si="13"/>
        <v>1505</v>
      </c>
      <c r="HI27" s="161"/>
      <c r="HJ27" s="255" t="s">
        <v>319</v>
      </c>
      <c r="HK27" s="231" t="s">
        <v>260</v>
      </c>
      <c r="HL27" s="256">
        <f>HL24*100/HL21</f>
        <v>95.574162679425839</v>
      </c>
      <c r="HM27" s="256">
        <f t="shared" ref="HM27:HZ27" si="160">HM24*100/HM21</f>
        <v>90</v>
      </c>
      <c r="HN27" s="256">
        <f t="shared" si="160"/>
        <v>77.443609022556387</v>
      </c>
      <c r="HO27" s="256">
        <f t="shared" si="160"/>
        <v>100</v>
      </c>
      <c r="HP27" s="256" t="e">
        <f t="shared" si="160"/>
        <v>#DIV/0!</v>
      </c>
      <c r="HQ27" s="256">
        <f t="shared" si="160"/>
        <v>95.634920634920633</v>
      </c>
      <c r="HR27" s="257">
        <v>0</v>
      </c>
      <c r="HS27" s="256">
        <f t="shared" si="160"/>
        <v>100</v>
      </c>
      <c r="HT27" s="256" t="e">
        <f t="shared" si="160"/>
        <v>#DIV/0!</v>
      </c>
      <c r="HU27" s="256" t="e">
        <f t="shared" si="160"/>
        <v>#DIV/0!</v>
      </c>
      <c r="HV27" s="256">
        <f t="shared" si="160"/>
        <v>100</v>
      </c>
      <c r="HW27" s="256" t="e">
        <f t="shared" si="160"/>
        <v>#DIV/0!</v>
      </c>
      <c r="HX27" s="256">
        <f t="shared" si="160"/>
        <v>94.866529774127315</v>
      </c>
      <c r="HY27" s="256">
        <f t="shared" si="160"/>
        <v>87.92710706150342</v>
      </c>
      <c r="HZ27" s="256">
        <f t="shared" si="160"/>
        <v>72.0703125</v>
      </c>
      <c r="IA27" s="225"/>
      <c r="IB27" s="201">
        <f>IB24*100/IB21</f>
        <v>92.190650779101745</v>
      </c>
      <c r="ID27" s="211"/>
      <c r="IE27" s="211"/>
    </row>
    <row r="28" spans="1:260" s="159" customFormat="1" ht="19.899999999999999" customHeight="1" thickBot="1">
      <c r="A28" s="140"/>
      <c r="B28" s="254" t="s">
        <v>320</v>
      </c>
      <c r="C28" s="155">
        <f t="shared" si="115"/>
        <v>561</v>
      </c>
      <c r="D28" s="155">
        <f>[1]ISRP50!D30</f>
        <v>1</v>
      </c>
      <c r="E28" s="155">
        <f>[1]ISRP50!E30</f>
        <v>0</v>
      </c>
      <c r="F28" s="155">
        <f>[1]ISRP50!F30</f>
        <v>0</v>
      </c>
      <c r="G28" s="155">
        <f>[1]ISRP50!G30</f>
        <v>0</v>
      </c>
      <c r="H28" s="155">
        <f>[1]ISRP50!H30</f>
        <v>2</v>
      </c>
      <c r="I28" s="155">
        <f>[1]ISRP50!I30</f>
        <v>0</v>
      </c>
      <c r="J28" s="155">
        <f>[1]ISRP50!J30</f>
        <v>0</v>
      </c>
      <c r="K28" s="155">
        <f>[1]ISRP50!K30</f>
        <v>0</v>
      </c>
      <c r="L28" s="156">
        <f t="shared" ref="L28:L57" si="161">J28+K28</f>
        <v>0</v>
      </c>
      <c r="M28" s="157">
        <f t="shared" si="151"/>
        <v>3</v>
      </c>
      <c r="N28" s="155">
        <f>[1]ISRP50!M30</f>
        <v>0</v>
      </c>
      <c r="O28" s="155">
        <f>[1]ISRP50!V30</f>
        <v>0</v>
      </c>
      <c r="P28" s="156">
        <f t="shared" si="116"/>
        <v>0</v>
      </c>
      <c r="Q28" s="155">
        <f>[1]ISRP50!N30</f>
        <v>0</v>
      </c>
      <c r="R28" s="155">
        <f>[1]ISRP50!O30</f>
        <v>0</v>
      </c>
      <c r="S28" s="155">
        <f>[1]ISRP50!P30</f>
        <v>0</v>
      </c>
      <c r="T28" s="156">
        <f t="shared" si="117"/>
        <v>0</v>
      </c>
      <c r="U28" s="155">
        <f>[1]ISRP50!Q30</f>
        <v>0</v>
      </c>
      <c r="V28" s="166">
        <f>[1]ISRP50!W30</f>
        <v>0</v>
      </c>
      <c r="W28" s="166">
        <f>[1]ISRP50!S30</f>
        <v>0</v>
      </c>
      <c r="X28" s="156">
        <f t="shared" si="118"/>
        <v>0</v>
      </c>
      <c r="Y28" s="166">
        <f>[1]ISRP50!X30</f>
        <v>0</v>
      </c>
      <c r="Z28" s="166">
        <f>[1]ISRP50!U30</f>
        <v>0</v>
      </c>
      <c r="AA28" s="156">
        <f t="shared" si="119"/>
        <v>0</v>
      </c>
      <c r="AB28" s="166">
        <f>[1]ISRP50!Y30</f>
        <v>0</v>
      </c>
      <c r="AC28" s="166">
        <f>[1]ISRP50!R30</f>
        <v>0</v>
      </c>
      <c r="AD28" s="166">
        <f>[1]ISRP50!T30</f>
        <v>0</v>
      </c>
      <c r="AE28" s="156">
        <f t="shared" si="120"/>
        <v>0</v>
      </c>
      <c r="AF28" s="155">
        <f>[1]ISRP50!Z30</f>
        <v>0</v>
      </c>
      <c r="AG28" s="155">
        <f>[1]ISRP50!AA30</f>
        <v>0</v>
      </c>
      <c r="AH28" s="155">
        <f>[1]ISRP50!BO30</f>
        <v>0</v>
      </c>
      <c r="AI28" s="155">
        <f>[1]ISRP50!AB30+[1]ISRP50!CF30</f>
        <v>0</v>
      </c>
      <c r="AJ28" s="155">
        <f>[1]ISRP50!BT30</f>
        <v>0</v>
      </c>
      <c r="AK28" s="156">
        <f t="shared" si="121"/>
        <v>0</v>
      </c>
      <c r="AL28" s="155">
        <f>[1]ISRP50!AC30+[1]ISRP50!CG30</f>
        <v>1</v>
      </c>
      <c r="AM28" s="155">
        <f>[1]ISRP50!CG30</f>
        <v>0</v>
      </c>
      <c r="AN28" s="156">
        <f t="shared" si="152"/>
        <v>1</v>
      </c>
      <c r="AO28" s="156">
        <f t="shared" ref="AO28:AO41" si="162">AK28+AN28</f>
        <v>1</v>
      </c>
      <c r="AP28" s="157">
        <f t="shared" si="122"/>
        <v>1</v>
      </c>
      <c r="AQ28" s="155">
        <f>[1]ISRP50!AE30</f>
        <v>0</v>
      </c>
      <c r="AR28" s="155">
        <f>[1]ISRP50!AF30</f>
        <v>6</v>
      </c>
      <c r="AS28" s="155">
        <v>0</v>
      </c>
      <c r="AT28" s="157">
        <f t="shared" si="153"/>
        <v>6</v>
      </c>
      <c r="AU28" s="155">
        <f>[1]ISRP50!AP30+[1]ISRP50!DY30</f>
        <v>0</v>
      </c>
      <c r="AV28" s="155">
        <f>[1]ISRP50!AI30+[1]ISRP50!AO30</f>
        <v>3</v>
      </c>
      <c r="AW28" s="155">
        <f>[1]ISRP50!AK30</f>
        <v>7</v>
      </c>
      <c r="AX28" s="155">
        <v>0</v>
      </c>
      <c r="AY28" s="155">
        <f>[1]ISRP50!AH30</f>
        <v>5</v>
      </c>
      <c r="AZ28" s="155">
        <f>[1]ISRP50!AG30</f>
        <v>4</v>
      </c>
      <c r="BA28" s="155">
        <v>0</v>
      </c>
      <c r="BB28" s="155"/>
      <c r="BC28" s="155">
        <f>[1]ISRP50!AJ30</f>
        <v>2</v>
      </c>
      <c r="BD28" s="155">
        <f>[1]ISRP50!AL30</f>
        <v>13</v>
      </c>
      <c r="BE28" s="155">
        <f>[1]ISRP50!AM30</f>
        <v>0</v>
      </c>
      <c r="BF28" s="156">
        <f t="shared" si="123"/>
        <v>34</v>
      </c>
      <c r="BG28" s="157">
        <f t="shared" si="154"/>
        <v>40</v>
      </c>
      <c r="BH28" s="155">
        <f>[1]ISRP50!BD30</f>
        <v>1</v>
      </c>
      <c r="BI28" s="155">
        <f>[1]ISRP50!BC30</f>
        <v>0</v>
      </c>
      <c r="BJ28" s="155">
        <f>[1]ISRP50!BE30</f>
        <v>6</v>
      </c>
      <c r="BK28" s="155">
        <f>[1]ISRP50!BF30</f>
        <v>10</v>
      </c>
      <c r="BL28" s="155">
        <f>[1]ISRP50!BG30</f>
        <v>5</v>
      </c>
      <c r="BM28" s="155">
        <f>[1]ISRP50!BH30</f>
        <v>8</v>
      </c>
      <c r="BN28" s="155">
        <f>[1]ISRP50!BI30</f>
        <v>0</v>
      </c>
      <c r="BO28" s="155">
        <v>0</v>
      </c>
      <c r="BP28" s="155">
        <f>[1]ISRP50!BJ30</f>
        <v>1</v>
      </c>
      <c r="BQ28" s="155">
        <f>[1]ISRP50!BK30</f>
        <v>1</v>
      </c>
      <c r="BR28" s="156">
        <f t="shared" si="155"/>
        <v>2</v>
      </c>
      <c r="BS28" s="157">
        <f t="shared" si="124"/>
        <v>32</v>
      </c>
      <c r="BT28" s="155">
        <f>[1]ISRP50!CI30</f>
        <v>0</v>
      </c>
      <c r="BU28" s="155">
        <f>[1]ISRP50!CX30</f>
        <v>0</v>
      </c>
      <c r="BV28" s="155">
        <f>[1]ISRP50!CK30</f>
        <v>0</v>
      </c>
      <c r="BW28" s="155">
        <f>[1]ISRP50!CJ30</f>
        <v>5</v>
      </c>
      <c r="BX28" s="155">
        <f>[1]ISRP50!CO30</f>
        <v>0</v>
      </c>
      <c r="BY28" s="155">
        <f>[1]ISRP50!CP30</f>
        <v>0</v>
      </c>
      <c r="BZ28" s="155"/>
      <c r="CA28" s="155">
        <f>[1]ISRP50!CQ30</f>
        <v>0</v>
      </c>
      <c r="CB28" s="155"/>
      <c r="CC28" s="166">
        <f>[1]ISRP50!CR30</f>
        <v>0</v>
      </c>
      <c r="CD28" s="156">
        <f t="shared" ref="CD28:CD54" si="163">SUM(BY28:CC28)</f>
        <v>0</v>
      </c>
      <c r="CE28" s="155">
        <f>[1]ISRP50!CS30</f>
        <v>1</v>
      </c>
      <c r="CF28" s="155">
        <f>[1]ISRP50!CU30</f>
        <v>0</v>
      </c>
      <c r="CG28" s="155">
        <f>[1]ISRP50!CT30</f>
        <v>0</v>
      </c>
      <c r="CH28" s="156">
        <f t="shared" si="125"/>
        <v>0</v>
      </c>
      <c r="CI28" s="155">
        <f>[1]ISRP50!CL30</f>
        <v>0</v>
      </c>
      <c r="CJ28" s="155">
        <f>[1]ISRP50!CW30</f>
        <v>0</v>
      </c>
      <c r="CK28" s="155">
        <f>[1]ISRP50!CN30</f>
        <v>0</v>
      </c>
      <c r="CL28" s="155">
        <f>[1]ISRP50!CM30</f>
        <v>0</v>
      </c>
      <c r="CM28" s="155">
        <f t="shared" si="126"/>
        <v>0</v>
      </c>
      <c r="CN28" s="155">
        <f>[1]ISRP50!CV30</f>
        <v>0</v>
      </c>
      <c r="CO28" s="157">
        <f t="shared" si="127"/>
        <v>6</v>
      </c>
      <c r="CP28" s="155">
        <f>[1]ISRP50!CZ30</f>
        <v>0</v>
      </c>
      <c r="CQ28" s="155">
        <f>[1]ISRP50!DA30</f>
        <v>0</v>
      </c>
      <c r="CR28" s="155">
        <f>[1]ISRP50!DC30</f>
        <v>0</v>
      </c>
      <c r="CS28" s="156">
        <f t="shared" si="128"/>
        <v>0</v>
      </c>
      <c r="CT28" s="155">
        <f>[1]ISRP50!DD30</f>
        <v>0</v>
      </c>
      <c r="CU28" s="155">
        <f>[1]ISRP50!DE30</f>
        <v>0</v>
      </c>
      <c r="CV28" s="155">
        <f>[1]ISRP50!DF30</f>
        <v>0</v>
      </c>
      <c r="CW28" s="155">
        <v>0</v>
      </c>
      <c r="CX28" s="156">
        <f t="shared" si="129"/>
        <v>0</v>
      </c>
      <c r="CY28" s="155">
        <f>[1]ISRP50!DH30</f>
        <v>0</v>
      </c>
      <c r="CZ28" s="157">
        <f t="shared" si="130"/>
        <v>0</v>
      </c>
      <c r="DA28" s="251">
        <f>[1]ISRP50!DK30</f>
        <v>36</v>
      </c>
      <c r="DB28" s="251">
        <f>[1]ISRP50!DL30</f>
        <v>13</v>
      </c>
      <c r="DC28" s="251">
        <f>[1]ISRP50!DM30</f>
        <v>8</v>
      </c>
      <c r="DD28" s="251">
        <f>[1]ISRP50!DJ30</f>
        <v>102</v>
      </c>
      <c r="DE28" s="156">
        <f>SUM(DA28:DD28)</f>
        <v>159</v>
      </c>
      <c r="DF28" s="251">
        <f>[1]ISRP50!DR30</f>
        <v>6</v>
      </c>
      <c r="DG28" s="251">
        <f>[1]ISRP50!DS30</f>
        <v>13</v>
      </c>
      <c r="DH28" s="251">
        <f>DH9-(DH26+DH27+DH29+DH30+DH31+DH32+DH33+DH34+DH35+DH36+DH37+DH38+DH39)</f>
        <v>0</v>
      </c>
      <c r="DI28" s="251">
        <f>[1]ISRP50!DN30</f>
        <v>80</v>
      </c>
      <c r="DJ28" s="251">
        <f>DJ9-(DJ26+DJ27+DJ29+DJ30+DJ31+DJ32+DJ33+DJ34+DJ35+DJ36+DJ37+DJ38+DJ39)</f>
        <v>0</v>
      </c>
      <c r="DK28" s="251">
        <f>[1]ISRP50!DO30</f>
        <v>2</v>
      </c>
      <c r="DL28" s="251">
        <f>[1]ISRP50!DP30</f>
        <v>48</v>
      </c>
      <c r="DM28" s="251">
        <f>DM9-(DM26+DM27+DM29+DM30+DM31+DM32+DM33+DM34+DM35+DM36+DM37+DM38+DM39)</f>
        <v>0</v>
      </c>
      <c r="DN28" s="251">
        <f>[1]ISRP50!DQ30</f>
        <v>65</v>
      </c>
      <c r="DO28" s="251">
        <f>DO9-(DO26+DO27+DO29+DO30+DO31+DO32+DO33+DO34+DO35+DO36+DO37+DO38+DO39)</f>
        <v>0</v>
      </c>
      <c r="DP28" s="156">
        <f t="shared" si="132"/>
        <v>195</v>
      </c>
      <c r="DQ28" s="157">
        <f t="shared" si="133"/>
        <v>373</v>
      </c>
      <c r="DR28" s="155">
        <f>[1]ISRP50!ED30</f>
        <v>0</v>
      </c>
      <c r="DS28" s="155">
        <f>[1]ISRP50!DU30</f>
        <v>0</v>
      </c>
      <c r="DT28" s="155">
        <f>[1]ISRP50!DV30</f>
        <v>0</v>
      </c>
      <c r="DU28" s="156">
        <f t="shared" si="134"/>
        <v>0</v>
      </c>
      <c r="DV28" s="155">
        <f>[1]ISRP50!DW30</f>
        <v>2</v>
      </c>
      <c r="DW28" s="155">
        <f>[1]ISRP50!AN30+[1]ISRP50!DZ30</f>
        <v>4</v>
      </c>
      <c r="DX28" s="155">
        <f>[1]ISRP50!DX30</f>
        <v>1</v>
      </c>
      <c r="DY28" s="155">
        <f>[1]ISRP50!EA30</f>
        <v>0</v>
      </c>
      <c r="DZ28" s="155">
        <f>[1]ISRP50!EB30</f>
        <v>0</v>
      </c>
      <c r="EA28" s="155">
        <f>[1]ISRP50!EC30</f>
        <v>0</v>
      </c>
      <c r="EB28" s="156">
        <f t="shared" si="135"/>
        <v>0</v>
      </c>
      <c r="EC28" s="157">
        <f t="shared" si="136"/>
        <v>7</v>
      </c>
      <c r="ED28" s="155">
        <f>[1]ISRP50!EJ30</f>
        <v>0</v>
      </c>
      <c r="EE28" s="157">
        <f t="shared" si="156"/>
        <v>0</v>
      </c>
      <c r="EF28" s="155">
        <f>[1]ISRP50!EN30</f>
        <v>0</v>
      </c>
      <c r="EG28" s="251">
        <f>[1]ISRP50!EO30</f>
        <v>76</v>
      </c>
      <c r="EH28" s="155">
        <f>[1]ISRP50!EP30</f>
        <v>1</v>
      </c>
      <c r="EI28" s="155">
        <f>[1]ISRP50!FB30</f>
        <v>1</v>
      </c>
      <c r="EJ28" s="155">
        <f>[1]ISRP50!ER30</f>
        <v>0</v>
      </c>
      <c r="EK28" s="155">
        <f>[1]ISRP50!ET30</f>
        <v>0</v>
      </c>
      <c r="EL28" s="156">
        <f t="shared" si="157"/>
        <v>2</v>
      </c>
      <c r="EM28" s="155">
        <f>[1]ISRP50!EW30</f>
        <v>0</v>
      </c>
      <c r="EN28" s="155">
        <f>[1]ISRP50!BU30+[1]ISRP50!EL30</f>
        <v>2</v>
      </c>
      <c r="EO28" s="155">
        <f>[1]ISRP50!BV30</f>
        <v>0</v>
      </c>
      <c r="EP28" s="155">
        <f>[1]ISRP50!BW30</f>
        <v>0</v>
      </c>
      <c r="EQ28" s="155">
        <f>[1]ISRP50!BR30</f>
        <v>0</v>
      </c>
      <c r="ER28" s="155">
        <f>[1]ISRP50!BS30</f>
        <v>0</v>
      </c>
      <c r="ES28" s="155">
        <f>[1]ISRP50!BX30</f>
        <v>0</v>
      </c>
      <c r="ET28" s="155">
        <f>[1]ISRP50!BL30+[1]ISRP50!EM30</f>
        <v>8</v>
      </c>
      <c r="EU28" s="155">
        <f>[1]ISRP50!BQ30</f>
        <v>0</v>
      </c>
      <c r="EV28" s="155">
        <f>[1]ISRP50!BR30</f>
        <v>0</v>
      </c>
      <c r="EW28" s="155">
        <f>[1]ISRP50!BX30</f>
        <v>0</v>
      </c>
      <c r="EX28" s="155">
        <f>[1]ISRP50!BS30</f>
        <v>0</v>
      </c>
      <c r="EY28" s="155">
        <f>[1]ISRP50!EU30</f>
        <v>0</v>
      </c>
      <c r="EZ28" s="155">
        <f>[1]ISRP50!EV30</f>
        <v>0</v>
      </c>
      <c r="FA28" s="156">
        <f t="shared" si="158"/>
        <v>8</v>
      </c>
      <c r="FB28" s="157">
        <f t="shared" si="137"/>
        <v>88</v>
      </c>
      <c r="FC28" s="155">
        <f>[1]ISRP50!FF30</f>
        <v>0</v>
      </c>
      <c r="FD28" s="157">
        <f t="shared" si="138"/>
        <v>0</v>
      </c>
      <c r="FE28" s="155">
        <f>[1]ISRP50!FM30</f>
        <v>0</v>
      </c>
      <c r="FF28" s="155">
        <f>[1]ISRP50!FO30</f>
        <v>0</v>
      </c>
      <c r="FG28" s="155">
        <f>[1]ISRP50!FR30</f>
        <v>0</v>
      </c>
      <c r="FH28" s="155">
        <f>[1]ISRP50!FN30</f>
        <v>0</v>
      </c>
      <c r="FI28" s="155">
        <f>[1]ISRP50!FP30</f>
        <v>0</v>
      </c>
      <c r="FJ28" s="155">
        <f>[1]ISRP50!FQ30</f>
        <v>0</v>
      </c>
      <c r="FK28" s="156">
        <f t="shared" si="139"/>
        <v>0</v>
      </c>
      <c r="FL28" s="155">
        <f>[1]ISRP50!FP30</f>
        <v>0</v>
      </c>
      <c r="FM28" s="155">
        <f>[1]ISRP50!AU30+[1]ISRP50!FL30</f>
        <v>0</v>
      </c>
      <c r="FN28" s="155">
        <f>[1]ISRP50!FH30</f>
        <v>1</v>
      </c>
      <c r="FO28" s="155">
        <f>[1]ISRP50!AZ30</f>
        <v>0</v>
      </c>
      <c r="FP28" s="155">
        <f>[1]ISRP50!AR30+[1]ISRP50!FI30</f>
        <v>2</v>
      </c>
      <c r="FQ28" s="155">
        <f>[1]ISRP50!AW30</f>
        <v>0</v>
      </c>
      <c r="FR28" s="155">
        <f>[1]ISRP50!AS30+[1]ISRP50!FJ30</f>
        <v>2</v>
      </c>
      <c r="FS28" s="155"/>
      <c r="FT28" s="155"/>
      <c r="FU28" s="155">
        <f>[1]ISRP50!AY30</f>
        <v>0</v>
      </c>
      <c r="FV28" s="155">
        <f>[1]ISRP50!AX30</f>
        <v>0</v>
      </c>
      <c r="FW28" s="155">
        <v>0</v>
      </c>
      <c r="FX28" s="155">
        <f>[1]ISRP50!AT30+[1]ISRP50!FK30</f>
        <v>0</v>
      </c>
      <c r="FY28" s="155"/>
      <c r="FZ28" s="156">
        <f t="shared" si="140"/>
        <v>5</v>
      </c>
      <c r="GA28" s="157">
        <f t="shared" si="141"/>
        <v>5</v>
      </c>
      <c r="GB28" s="155">
        <f>[1]ISRP50!CC30+[1]ISRP50!GH30</f>
        <v>0</v>
      </c>
      <c r="GC28" s="155">
        <f>[1]ISRP50!CE30+[1]ISRP50!GD30</f>
        <v>0</v>
      </c>
      <c r="GD28" s="155">
        <f>[1]ISRP50!EF30</f>
        <v>0</v>
      </c>
      <c r="GE28" s="155">
        <f>[1]ISRP50!CD30+[1]ISRP50!GE30</f>
        <v>0</v>
      </c>
      <c r="GF28" s="155">
        <f>[1]ISRP50!BZ30+[1]ISRP50!GF30</f>
        <v>1</v>
      </c>
      <c r="GG28" s="155">
        <f>[1]ISRP50!CA30+[1]ISRP50!GG30</f>
        <v>0</v>
      </c>
      <c r="GH28" s="155">
        <f>[1]ISRP50!BY30</f>
        <v>0</v>
      </c>
      <c r="GI28" s="155">
        <f>[1]ISRP50!CB30</f>
        <v>0</v>
      </c>
      <c r="GJ28" s="156">
        <f t="shared" si="159"/>
        <v>1</v>
      </c>
      <c r="GK28" s="155">
        <f>[1]ISRP50!GJ30</f>
        <v>0</v>
      </c>
      <c r="GL28" s="155">
        <f>[1]ISRP50!EE30+[1]ISRP50!GI30</f>
        <v>2</v>
      </c>
      <c r="GM28" s="155">
        <f>[1]ISRP50!EG30+[1]ISRP50!GK30</f>
        <v>0</v>
      </c>
      <c r="GN28" s="155">
        <f>[1]ISRP50!GL30</f>
        <v>0</v>
      </c>
      <c r="GO28" s="156">
        <f t="shared" si="142"/>
        <v>2</v>
      </c>
      <c r="GP28" s="156">
        <f t="shared" si="143"/>
        <v>2</v>
      </c>
      <c r="GQ28" s="157">
        <f t="shared" si="144"/>
        <v>3</v>
      </c>
      <c r="GR28" s="155">
        <f>[1]ISRP50!FT30</f>
        <v>1</v>
      </c>
      <c r="GS28" s="155">
        <f>[1]ISRP50!FU30</f>
        <v>0</v>
      </c>
      <c r="GT28" s="155">
        <f>[1]ISRP50!GB30</f>
        <v>0</v>
      </c>
      <c r="GU28" s="155">
        <f>[1]ISRP50!FV30</f>
        <v>0</v>
      </c>
      <c r="GV28" s="155">
        <f>[1]ISRP50!FW30</f>
        <v>0</v>
      </c>
      <c r="GW28" s="156">
        <f t="shared" si="145"/>
        <v>0</v>
      </c>
      <c r="GX28" s="155">
        <f>[1]ISRP50!FX30</f>
        <v>0</v>
      </c>
      <c r="GY28" s="155">
        <f>[1]ISRP50!FZ30</f>
        <v>2</v>
      </c>
      <c r="GZ28" s="155">
        <f>[1]ISRP50!GA30</f>
        <v>0</v>
      </c>
      <c r="HA28" s="155">
        <f>[1]ISRP50!FY30</f>
        <v>0</v>
      </c>
      <c r="HB28" s="157">
        <f t="shared" si="146"/>
        <v>3</v>
      </c>
      <c r="HE28" s="160">
        <f t="shared" si="147"/>
        <v>552</v>
      </c>
      <c r="HF28" s="160">
        <f t="shared" si="148"/>
        <v>6</v>
      </c>
      <c r="HG28" s="160">
        <f t="shared" si="149"/>
        <v>3</v>
      </c>
      <c r="HH28" s="160">
        <f t="shared" si="13"/>
        <v>561</v>
      </c>
      <c r="HI28" s="161"/>
      <c r="HJ28" s="255"/>
      <c r="HK28" s="231"/>
      <c r="HL28" s="256"/>
      <c r="HM28" s="256"/>
      <c r="HN28" s="256"/>
      <c r="HO28" s="256"/>
      <c r="HP28" s="256"/>
      <c r="HQ28" s="256"/>
      <c r="HR28" s="257"/>
      <c r="HS28" s="256"/>
      <c r="HT28" s="256"/>
      <c r="HU28" s="256"/>
      <c r="HV28" s="256"/>
      <c r="HW28" s="256"/>
      <c r="HX28" s="256"/>
      <c r="HY28" s="256"/>
      <c r="HZ28" s="256"/>
      <c r="IA28" s="225"/>
      <c r="IB28" s="201"/>
      <c r="ID28" s="211"/>
      <c r="IE28" s="211"/>
    </row>
    <row r="29" spans="1:260" s="159" customFormat="1" ht="19.899999999999999" customHeight="1">
      <c r="A29" s="140"/>
      <c r="B29" s="254" t="s">
        <v>321</v>
      </c>
      <c r="C29" s="155">
        <f t="shared" si="115"/>
        <v>296</v>
      </c>
      <c r="D29" s="155">
        <f>[1]ISRP50!D31</f>
        <v>0</v>
      </c>
      <c r="E29" s="155">
        <f>[1]ISRP50!E31</f>
        <v>0</v>
      </c>
      <c r="F29" s="155">
        <f>[1]ISRP50!F31</f>
        <v>0</v>
      </c>
      <c r="G29" s="155">
        <f>[1]ISRP50!G31</f>
        <v>0</v>
      </c>
      <c r="H29" s="155">
        <f>[1]ISRP50!H31</f>
        <v>0</v>
      </c>
      <c r="I29" s="155">
        <f>[1]ISRP50!I31</f>
        <v>1</v>
      </c>
      <c r="J29" s="155">
        <f>[1]ISRP50!J31</f>
        <v>0</v>
      </c>
      <c r="K29" s="155">
        <f>[1]ISRP50!K31</f>
        <v>0</v>
      </c>
      <c r="L29" s="156">
        <f t="shared" si="161"/>
        <v>0</v>
      </c>
      <c r="M29" s="157">
        <f t="shared" si="151"/>
        <v>1</v>
      </c>
      <c r="N29" s="155">
        <f>[1]ISRP50!M31</f>
        <v>0</v>
      </c>
      <c r="O29" s="155">
        <f>[1]ISRP50!V31</f>
        <v>0</v>
      </c>
      <c r="P29" s="156">
        <f t="shared" si="116"/>
        <v>0</v>
      </c>
      <c r="Q29" s="155">
        <f>[1]ISRP50!N31</f>
        <v>1</v>
      </c>
      <c r="R29" s="155">
        <f>[1]ISRP50!O31</f>
        <v>0</v>
      </c>
      <c r="S29" s="155">
        <f>[1]ISRP50!P31</f>
        <v>0</v>
      </c>
      <c r="T29" s="156">
        <f t="shared" si="117"/>
        <v>0</v>
      </c>
      <c r="U29" s="155">
        <f>[1]ISRP50!Q31</f>
        <v>0</v>
      </c>
      <c r="V29" s="166">
        <f>[1]ISRP50!W31</f>
        <v>0</v>
      </c>
      <c r="W29" s="166">
        <f>[1]ISRP50!S31</f>
        <v>0</v>
      </c>
      <c r="X29" s="156">
        <f t="shared" si="118"/>
        <v>0</v>
      </c>
      <c r="Y29" s="166">
        <f>[1]ISRP50!X31</f>
        <v>0</v>
      </c>
      <c r="Z29" s="166">
        <f>[1]ISRP50!U31</f>
        <v>0</v>
      </c>
      <c r="AA29" s="156">
        <f t="shared" si="119"/>
        <v>0</v>
      </c>
      <c r="AB29" s="166">
        <f>[1]ISRP50!Y31</f>
        <v>0</v>
      </c>
      <c r="AC29" s="166">
        <f>[1]ISRP50!R31</f>
        <v>1</v>
      </c>
      <c r="AD29" s="166">
        <f>[1]ISRP50!T31</f>
        <v>0</v>
      </c>
      <c r="AE29" s="156">
        <f t="shared" si="120"/>
        <v>1</v>
      </c>
      <c r="AF29" s="251">
        <f>[1]ISRP50!Z31</f>
        <v>43</v>
      </c>
      <c r="AG29" s="251">
        <f>[1]ISRP50!AA31</f>
        <v>15</v>
      </c>
      <c r="AH29" s="155">
        <f>[1]ISRP50!BO31</f>
        <v>0</v>
      </c>
      <c r="AI29" s="155">
        <f>[1]ISRP50!AB31+[1]ISRP50!CF31</f>
        <v>0</v>
      </c>
      <c r="AJ29" s="155">
        <f>[1]ISRP50!BT31</f>
        <v>0</v>
      </c>
      <c r="AK29" s="156">
        <f t="shared" si="121"/>
        <v>0</v>
      </c>
      <c r="AL29" s="155">
        <f>[1]ISRP50!AC31+[1]ISRP50!CG31</f>
        <v>0</v>
      </c>
      <c r="AM29" s="155">
        <f>[1]ISRP50!CG31</f>
        <v>0</v>
      </c>
      <c r="AN29" s="156">
        <f t="shared" si="152"/>
        <v>0</v>
      </c>
      <c r="AO29" s="156">
        <f t="shared" si="162"/>
        <v>0</v>
      </c>
      <c r="AP29" s="157">
        <f t="shared" si="122"/>
        <v>60</v>
      </c>
      <c r="AQ29" s="155">
        <f>[1]ISRP50!AE31</f>
        <v>0</v>
      </c>
      <c r="AR29" s="155">
        <f>[1]ISRP50!AF31</f>
        <v>1</v>
      </c>
      <c r="AS29" s="155">
        <v>0</v>
      </c>
      <c r="AT29" s="157">
        <f t="shared" si="153"/>
        <v>1</v>
      </c>
      <c r="AU29" s="155">
        <f>[1]ISRP50!AP31+[1]ISRP50!DY31</f>
        <v>1</v>
      </c>
      <c r="AV29" s="155">
        <f>[1]ISRP50!AI31+[1]ISRP50!AO31</f>
        <v>5</v>
      </c>
      <c r="AW29" s="155">
        <f>[1]ISRP50!AK31</f>
        <v>1</v>
      </c>
      <c r="AX29" s="155">
        <v>0</v>
      </c>
      <c r="AY29" s="155">
        <f>[1]ISRP50!AH31</f>
        <v>0</v>
      </c>
      <c r="AZ29" s="155">
        <f>[1]ISRP50!AG31</f>
        <v>2</v>
      </c>
      <c r="BA29" s="155">
        <v>0</v>
      </c>
      <c r="BB29" s="155"/>
      <c r="BC29" s="155">
        <f>[1]ISRP50!AJ31</f>
        <v>0</v>
      </c>
      <c r="BD29" s="155">
        <f>[1]ISRP50!AL31</f>
        <v>2</v>
      </c>
      <c r="BE29" s="155">
        <f>[1]ISRP50!AM31</f>
        <v>0</v>
      </c>
      <c r="BF29" s="156">
        <f t="shared" si="123"/>
        <v>10</v>
      </c>
      <c r="BG29" s="157">
        <f t="shared" si="154"/>
        <v>12</v>
      </c>
      <c r="BH29" s="155">
        <f>[1]ISRP50!BD31</f>
        <v>1</v>
      </c>
      <c r="BI29" s="155">
        <f>[1]ISRP50!BC31</f>
        <v>0</v>
      </c>
      <c r="BJ29" s="155">
        <f>[1]ISRP50!BE31</f>
        <v>3</v>
      </c>
      <c r="BK29" s="155">
        <f>[1]ISRP50!BF31</f>
        <v>1</v>
      </c>
      <c r="BL29" s="155">
        <f>[1]ISRP50!BG31</f>
        <v>1</v>
      </c>
      <c r="BM29" s="155">
        <f>[1]ISRP50!BH31</f>
        <v>2</v>
      </c>
      <c r="BN29" s="155">
        <f>[1]ISRP50!BI31</f>
        <v>0</v>
      </c>
      <c r="BO29" s="155">
        <v>0</v>
      </c>
      <c r="BP29" s="155">
        <f>[1]ISRP50!BJ31</f>
        <v>0</v>
      </c>
      <c r="BQ29" s="155">
        <f>[1]ISRP50!BK31</f>
        <v>0</v>
      </c>
      <c r="BR29" s="156">
        <f t="shared" si="155"/>
        <v>0</v>
      </c>
      <c r="BS29" s="157">
        <f t="shared" si="124"/>
        <v>8</v>
      </c>
      <c r="BT29" s="155">
        <f>[1]ISRP50!CI31</f>
        <v>0</v>
      </c>
      <c r="BU29" s="155">
        <f>[1]ISRP50!CX31</f>
        <v>0</v>
      </c>
      <c r="BV29" s="155">
        <f>[1]ISRP50!CK31</f>
        <v>0</v>
      </c>
      <c r="BW29" s="155">
        <f>[1]ISRP50!CJ31</f>
        <v>3</v>
      </c>
      <c r="BX29" s="155">
        <f>[1]ISRP50!CO31</f>
        <v>0</v>
      </c>
      <c r="BY29" s="155">
        <f>[1]ISRP50!CP31</f>
        <v>0</v>
      </c>
      <c r="BZ29" s="155"/>
      <c r="CA29" s="155">
        <f>[1]ISRP50!CQ31</f>
        <v>0</v>
      </c>
      <c r="CB29" s="155"/>
      <c r="CC29" s="166">
        <f>[1]ISRP50!CR31</f>
        <v>0</v>
      </c>
      <c r="CD29" s="156">
        <f t="shared" si="163"/>
        <v>0</v>
      </c>
      <c r="CE29" s="251">
        <f>[1]ISRP50!CS31</f>
        <v>4</v>
      </c>
      <c r="CF29" s="155">
        <f>[1]ISRP50!CU31</f>
        <v>0</v>
      </c>
      <c r="CG29" s="155">
        <f>[1]ISRP50!CT31</f>
        <v>0</v>
      </c>
      <c r="CH29" s="156">
        <f t="shared" si="125"/>
        <v>0</v>
      </c>
      <c r="CI29" s="155">
        <f>[1]ISRP50!CL31</f>
        <v>0</v>
      </c>
      <c r="CJ29" s="155">
        <f>[1]ISRP50!CW31</f>
        <v>0</v>
      </c>
      <c r="CK29" s="155">
        <f>[1]ISRP50!CN31</f>
        <v>0</v>
      </c>
      <c r="CL29" s="155">
        <f>[1]ISRP50!CM31</f>
        <v>0</v>
      </c>
      <c r="CM29" s="155">
        <f t="shared" si="126"/>
        <v>0</v>
      </c>
      <c r="CN29" s="155">
        <f>[1]ISRP50!CV31</f>
        <v>0</v>
      </c>
      <c r="CO29" s="157">
        <f t="shared" si="127"/>
        <v>7</v>
      </c>
      <c r="CP29" s="155">
        <f>[1]ISRP50!CZ31</f>
        <v>0</v>
      </c>
      <c r="CQ29" s="155">
        <f>[1]ISRP50!DA31</f>
        <v>0</v>
      </c>
      <c r="CR29" s="155">
        <f>[1]ISRP50!DC31</f>
        <v>1</v>
      </c>
      <c r="CS29" s="156">
        <f t="shared" si="128"/>
        <v>1</v>
      </c>
      <c r="CT29" s="155">
        <f>[1]ISRP50!DD31</f>
        <v>1</v>
      </c>
      <c r="CU29" s="155">
        <f>[1]ISRP50!DE31</f>
        <v>0</v>
      </c>
      <c r="CV29" s="155">
        <f>[1]ISRP50!DF31</f>
        <v>0</v>
      </c>
      <c r="CW29" s="155">
        <v>0</v>
      </c>
      <c r="CX29" s="156">
        <f t="shared" si="129"/>
        <v>0</v>
      </c>
      <c r="CY29" s="155">
        <f>[1]ISRP50!DH31</f>
        <v>0</v>
      </c>
      <c r="CZ29" s="157">
        <f t="shared" si="130"/>
        <v>2</v>
      </c>
      <c r="DA29" s="155">
        <f>[1]ISRP50!DK31</f>
        <v>0</v>
      </c>
      <c r="DB29" s="155">
        <f>[1]ISRP50!DL31</f>
        <v>1</v>
      </c>
      <c r="DC29" s="155">
        <f>[1]ISRP50!DM31</f>
        <v>0</v>
      </c>
      <c r="DD29" s="155">
        <f>[1]ISRP50!DJ31</f>
        <v>4</v>
      </c>
      <c r="DE29" s="156">
        <f t="shared" ref="DE29:DE54" si="164">SUM(DA29:DD29)</f>
        <v>5</v>
      </c>
      <c r="DF29" s="155">
        <f>[1]ISRP50!DR31</f>
        <v>0</v>
      </c>
      <c r="DG29" s="155">
        <f>[1]ISRP50!DS31</f>
        <v>0</v>
      </c>
      <c r="DH29" s="155"/>
      <c r="DI29" s="155">
        <f>[1]ISRP50!DN31</f>
        <v>1</v>
      </c>
      <c r="DJ29" s="155"/>
      <c r="DK29" s="155">
        <f>[1]ISRP50!DO31</f>
        <v>0</v>
      </c>
      <c r="DL29" s="155">
        <f>[1]ISRP50!DP31</f>
        <v>0</v>
      </c>
      <c r="DM29" s="155"/>
      <c r="DN29" s="155">
        <f>[1]ISRP50!DQ31</f>
        <v>0</v>
      </c>
      <c r="DO29" s="155"/>
      <c r="DP29" s="156">
        <f t="shared" si="132"/>
        <v>1</v>
      </c>
      <c r="DQ29" s="157">
        <f t="shared" si="133"/>
        <v>6</v>
      </c>
      <c r="DR29" s="155">
        <f>[1]ISRP50!ED31</f>
        <v>0</v>
      </c>
      <c r="DS29" s="155">
        <f>[1]ISRP50!DU31</f>
        <v>3</v>
      </c>
      <c r="DT29" s="155">
        <f>[1]ISRP50!DV31</f>
        <v>0</v>
      </c>
      <c r="DU29" s="156">
        <f t="shared" si="134"/>
        <v>3</v>
      </c>
      <c r="DV29" s="155">
        <f>[1]ISRP50!DW31</f>
        <v>1</v>
      </c>
      <c r="DW29" s="155">
        <f>[1]ISRP50!AN31+[1]ISRP50!DZ31</f>
        <v>2</v>
      </c>
      <c r="DX29" s="155">
        <f>[1]ISRP50!DX31</f>
        <v>0</v>
      </c>
      <c r="DY29" s="155">
        <f>[1]ISRP50!EA31</f>
        <v>0</v>
      </c>
      <c r="DZ29" s="155">
        <f>[1]ISRP50!EB31</f>
        <v>0</v>
      </c>
      <c r="EA29" s="155">
        <f>[1]ISRP50!EC31</f>
        <v>0</v>
      </c>
      <c r="EB29" s="156">
        <f t="shared" si="135"/>
        <v>0</v>
      </c>
      <c r="EC29" s="157">
        <f t="shared" si="136"/>
        <v>6</v>
      </c>
      <c r="ED29" s="155">
        <f>[1]ISRP50!EJ31</f>
        <v>0</v>
      </c>
      <c r="EE29" s="157">
        <f t="shared" si="156"/>
        <v>0</v>
      </c>
      <c r="EF29" s="155">
        <f>[1]ISRP50!EN31</f>
        <v>0</v>
      </c>
      <c r="EG29" s="155">
        <f>[1]ISRP50!EO31</f>
        <v>0</v>
      </c>
      <c r="EH29" s="155">
        <f>[1]ISRP50!EP31</f>
        <v>0</v>
      </c>
      <c r="EI29" s="155">
        <f>[1]ISRP50!FB31</f>
        <v>0</v>
      </c>
      <c r="EJ29" s="155">
        <f>[1]ISRP50!ER31</f>
        <v>0</v>
      </c>
      <c r="EK29" s="155">
        <f>[1]ISRP50!ET31</f>
        <v>0</v>
      </c>
      <c r="EL29" s="156">
        <f t="shared" si="157"/>
        <v>0</v>
      </c>
      <c r="EM29" s="155">
        <f>[1]ISRP50!EW31</f>
        <v>0</v>
      </c>
      <c r="EN29" s="155">
        <f>[1]ISRP50!BU31+[1]ISRP50!EL31</f>
        <v>2</v>
      </c>
      <c r="EO29" s="155">
        <f>[1]ISRP50!BV31</f>
        <v>0</v>
      </c>
      <c r="EP29" s="155">
        <f>[1]ISRP50!BW31</f>
        <v>0</v>
      </c>
      <c r="EQ29" s="155">
        <f>[1]ISRP50!BR31</f>
        <v>0</v>
      </c>
      <c r="ER29" s="155">
        <f>[1]ISRP50!BS31</f>
        <v>0</v>
      </c>
      <c r="ES29" s="155">
        <f>[1]ISRP50!BX31</f>
        <v>0</v>
      </c>
      <c r="ET29" s="155">
        <f>[1]ISRP50!BL31+[1]ISRP50!EM31</f>
        <v>1</v>
      </c>
      <c r="EU29" s="155">
        <f>[1]ISRP50!BQ31</f>
        <v>0</v>
      </c>
      <c r="EV29" s="155">
        <f>[1]ISRP50!BR31</f>
        <v>0</v>
      </c>
      <c r="EW29" s="155">
        <f>[1]ISRP50!BX31</f>
        <v>0</v>
      </c>
      <c r="EX29" s="155">
        <f>[1]ISRP50!BS31</f>
        <v>0</v>
      </c>
      <c r="EY29" s="155">
        <f>[1]ISRP50!EU31</f>
        <v>0</v>
      </c>
      <c r="EZ29" s="155">
        <f>[1]ISRP50!EV31</f>
        <v>0</v>
      </c>
      <c r="FA29" s="156">
        <f t="shared" si="158"/>
        <v>1</v>
      </c>
      <c r="FB29" s="157">
        <f t="shared" si="137"/>
        <v>3</v>
      </c>
      <c r="FC29" s="251">
        <f>[1]ISRP50!FF31</f>
        <v>67</v>
      </c>
      <c r="FD29" s="157">
        <f t="shared" si="138"/>
        <v>67</v>
      </c>
      <c r="FE29" s="155">
        <f>[1]ISRP50!FM31</f>
        <v>0</v>
      </c>
      <c r="FF29" s="155">
        <f>[1]ISRP50!FO31</f>
        <v>0</v>
      </c>
      <c r="FG29" s="155">
        <f>[1]ISRP50!FR31</f>
        <v>0</v>
      </c>
      <c r="FH29" s="155">
        <f>[1]ISRP50!FN31</f>
        <v>0</v>
      </c>
      <c r="FI29" s="155">
        <f>[1]ISRP50!FP31</f>
        <v>0</v>
      </c>
      <c r="FJ29" s="155">
        <f>[1]ISRP50!FQ31</f>
        <v>0</v>
      </c>
      <c r="FK29" s="156">
        <f t="shared" si="139"/>
        <v>0</v>
      </c>
      <c r="FL29" s="155">
        <f>[1]ISRP50!FP31</f>
        <v>0</v>
      </c>
      <c r="FM29" s="155">
        <f>[1]ISRP50!AU31+[1]ISRP50!FL31</f>
        <v>1</v>
      </c>
      <c r="FN29" s="155">
        <f>[1]ISRP50!FH31</f>
        <v>0</v>
      </c>
      <c r="FO29" s="155">
        <f>[1]ISRP50!AZ31</f>
        <v>0</v>
      </c>
      <c r="FP29" s="155">
        <f>[1]ISRP50!AR31+[1]ISRP50!FI31</f>
        <v>1</v>
      </c>
      <c r="FQ29" s="155">
        <f>[1]ISRP50!AW31</f>
        <v>0</v>
      </c>
      <c r="FR29" s="155">
        <f>[1]ISRP50!AS31+[1]ISRP50!FJ31</f>
        <v>1</v>
      </c>
      <c r="FS29" s="155"/>
      <c r="FT29" s="155"/>
      <c r="FU29" s="155">
        <f>[1]ISRP50!AY31</f>
        <v>0</v>
      </c>
      <c r="FV29" s="155">
        <f>[1]ISRP50!AX31</f>
        <v>0</v>
      </c>
      <c r="FW29" s="155">
        <v>0</v>
      </c>
      <c r="FX29" s="155">
        <f>[1]ISRP50!AT31+[1]ISRP50!FK31</f>
        <v>2</v>
      </c>
      <c r="FY29" s="155"/>
      <c r="FZ29" s="156">
        <f t="shared" si="140"/>
        <v>5</v>
      </c>
      <c r="GA29" s="157">
        <f t="shared" si="141"/>
        <v>5</v>
      </c>
      <c r="GB29" s="155">
        <f>[1]ISRP50!CC31+[1]ISRP50!GH31</f>
        <v>0</v>
      </c>
      <c r="GC29" s="155">
        <f>[1]ISRP50!CE31+[1]ISRP50!GD31</f>
        <v>0</v>
      </c>
      <c r="GD29" s="155">
        <f>[1]ISRP50!EF31</f>
        <v>1</v>
      </c>
      <c r="GE29" s="155">
        <f>[1]ISRP50!CD31+[1]ISRP50!GE31</f>
        <v>0</v>
      </c>
      <c r="GF29" s="155">
        <f>[1]ISRP50!BZ31+[1]ISRP50!GF31</f>
        <v>0</v>
      </c>
      <c r="GG29" s="155">
        <f>[1]ISRP50!CA31+[1]ISRP50!GG31</f>
        <v>0</v>
      </c>
      <c r="GH29" s="155">
        <f>[1]ISRP50!BY31</f>
        <v>0</v>
      </c>
      <c r="GI29" s="155">
        <f>[1]ISRP50!CB31</f>
        <v>0</v>
      </c>
      <c r="GJ29" s="156">
        <f t="shared" si="159"/>
        <v>0</v>
      </c>
      <c r="GK29" s="155">
        <f>[1]ISRP50!GJ31</f>
        <v>0</v>
      </c>
      <c r="GL29" s="155">
        <f>[1]ISRP50!EE31+[1]ISRP50!GI31</f>
        <v>6</v>
      </c>
      <c r="GM29" s="155">
        <f>[1]ISRP50!EG31+[1]ISRP50!GK31</f>
        <v>0</v>
      </c>
      <c r="GN29" s="155">
        <f>[1]ISRP50!GL31</f>
        <v>0</v>
      </c>
      <c r="GO29" s="156">
        <f t="shared" si="142"/>
        <v>6</v>
      </c>
      <c r="GP29" s="156">
        <f t="shared" si="143"/>
        <v>7</v>
      </c>
      <c r="GQ29" s="157">
        <f t="shared" si="144"/>
        <v>7</v>
      </c>
      <c r="GR29" s="251">
        <f>[1]ISRP50!FT31</f>
        <v>32</v>
      </c>
      <c r="GS29" s="251">
        <f>[1]ISRP50!FU31</f>
        <v>15</v>
      </c>
      <c r="GT29" s="251">
        <f>[1]ISRP50!GB31</f>
        <v>20</v>
      </c>
      <c r="GU29" s="251">
        <f>[1]ISRP50!FV31</f>
        <v>10</v>
      </c>
      <c r="GV29" s="251">
        <f>[1]ISRP50!FW31</f>
        <v>4</v>
      </c>
      <c r="GW29" s="156">
        <f t="shared" si="145"/>
        <v>14</v>
      </c>
      <c r="GX29" s="155">
        <f>[1]ISRP50!FX31</f>
        <v>12</v>
      </c>
      <c r="GY29" s="155">
        <f>[1]ISRP50!FZ31</f>
        <v>11</v>
      </c>
      <c r="GZ29" s="155">
        <f>[1]ISRP50!GA31</f>
        <v>2</v>
      </c>
      <c r="HA29" s="155">
        <f>[1]ISRP50!FY31</f>
        <v>6</v>
      </c>
      <c r="HB29" s="157">
        <f t="shared" si="146"/>
        <v>112</v>
      </c>
      <c r="HE29" s="160">
        <f t="shared" si="147"/>
        <v>50</v>
      </c>
      <c r="HF29" s="160">
        <f t="shared" si="148"/>
        <v>24</v>
      </c>
      <c r="HG29" s="160">
        <f t="shared" si="149"/>
        <v>222</v>
      </c>
      <c r="HH29" s="160">
        <f t="shared" si="13"/>
        <v>296</v>
      </c>
      <c r="HI29" s="161"/>
      <c r="HJ29" s="198" t="s">
        <v>292</v>
      </c>
      <c r="HK29" s="226" t="s">
        <v>260</v>
      </c>
      <c r="HL29" s="195">
        <f>M59</f>
        <v>455</v>
      </c>
      <c r="HM29" s="195">
        <f>AI59+AL59</f>
        <v>13</v>
      </c>
      <c r="HN29" s="195">
        <f>BS59-BI59</f>
        <v>388</v>
      </c>
      <c r="HO29" s="195">
        <f>BG59</f>
        <v>803</v>
      </c>
      <c r="HP29" s="195">
        <v>0</v>
      </c>
      <c r="HQ29" s="194">
        <f>CZ59</f>
        <v>68</v>
      </c>
      <c r="HR29" s="258"/>
      <c r="HS29" s="194">
        <f>EC59-DR59</f>
        <v>123</v>
      </c>
      <c r="HT29" s="195">
        <v>0</v>
      </c>
      <c r="HU29" s="195">
        <v>0</v>
      </c>
      <c r="HV29" s="194">
        <f>DQ59</f>
        <v>481</v>
      </c>
      <c r="HW29" s="195">
        <v>0</v>
      </c>
      <c r="HX29" s="194">
        <f>GQ59</f>
        <v>475</v>
      </c>
      <c r="HY29" s="194">
        <f>FB59</f>
        <v>412</v>
      </c>
      <c r="HZ29" s="196">
        <f>GA59</f>
        <v>405</v>
      </c>
      <c r="IA29" s="225">
        <f t="shared" ref="IA29:IA31" si="165">SUM(HL29:HZ29)</f>
        <v>3623</v>
      </c>
      <c r="IB29" s="201"/>
      <c r="IC29" s="159">
        <f>IA29+IA44+IA59</f>
        <v>4275</v>
      </c>
    </row>
    <row r="30" spans="1:260" s="159" customFormat="1" ht="19.899999999999999" customHeight="1">
      <c r="A30" s="140"/>
      <c r="B30" s="254" t="s">
        <v>322</v>
      </c>
      <c r="C30" s="155">
        <f t="shared" si="115"/>
        <v>6</v>
      </c>
      <c r="D30" s="155">
        <f>[1]ISRP50!D32</f>
        <v>0</v>
      </c>
      <c r="E30" s="155">
        <f>[1]ISRP50!E32</f>
        <v>0</v>
      </c>
      <c r="F30" s="155">
        <f>[1]ISRP50!F32</f>
        <v>0</v>
      </c>
      <c r="G30" s="155">
        <f>[1]ISRP50!G32</f>
        <v>0</v>
      </c>
      <c r="H30" s="155">
        <f>[1]ISRP50!H32</f>
        <v>0</v>
      </c>
      <c r="I30" s="155">
        <f>[1]ISRP50!I32</f>
        <v>0</v>
      </c>
      <c r="J30" s="155">
        <f>[1]ISRP50!J32</f>
        <v>0</v>
      </c>
      <c r="K30" s="155">
        <f>[1]ISRP50!K32</f>
        <v>0</v>
      </c>
      <c r="L30" s="156">
        <f t="shared" si="161"/>
        <v>0</v>
      </c>
      <c r="M30" s="157">
        <f t="shared" si="151"/>
        <v>0</v>
      </c>
      <c r="N30" s="155">
        <f>[1]ISRP50!M32</f>
        <v>0</v>
      </c>
      <c r="O30" s="155">
        <f>[1]ISRP50!V32</f>
        <v>0</v>
      </c>
      <c r="P30" s="156">
        <f t="shared" si="116"/>
        <v>0</v>
      </c>
      <c r="Q30" s="155">
        <f>[1]ISRP50!N32</f>
        <v>0</v>
      </c>
      <c r="R30" s="155">
        <f>[1]ISRP50!O32</f>
        <v>0</v>
      </c>
      <c r="S30" s="155">
        <f>[1]ISRP50!P32</f>
        <v>0</v>
      </c>
      <c r="T30" s="156">
        <f t="shared" si="117"/>
        <v>0</v>
      </c>
      <c r="U30" s="155">
        <f>[1]ISRP50!Q32</f>
        <v>0</v>
      </c>
      <c r="V30" s="166">
        <f>[1]ISRP50!W32</f>
        <v>0</v>
      </c>
      <c r="W30" s="166">
        <f>[1]ISRP50!S32</f>
        <v>0</v>
      </c>
      <c r="X30" s="156">
        <f t="shared" si="118"/>
        <v>0</v>
      </c>
      <c r="Y30" s="166">
        <f>[1]ISRP50!X32</f>
        <v>0</v>
      </c>
      <c r="Z30" s="166">
        <f>[1]ISRP50!U32</f>
        <v>0</v>
      </c>
      <c r="AA30" s="156">
        <f t="shared" si="119"/>
        <v>0</v>
      </c>
      <c r="AB30" s="166">
        <f>[1]ISRP50!Y32</f>
        <v>0</v>
      </c>
      <c r="AC30" s="166">
        <f>[1]ISRP50!R32</f>
        <v>0</v>
      </c>
      <c r="AD30" s="166">
        <f>[1]ISRP50!T32</f>
        <v>0</v>
      </c>
      <c r="AE30" s="156">
        <f t="shared" si="120"/>
        <v>0</v>
      </c>
      <c r="AF30" s="155">
        <f>[1]ISRP50!Z32</f>
        <v>0</v>
      </c>
      <c r="AG30" s="155">
        <f>[1]ISRP50!AA32</f>
        <v>0</v>
      </c>
      <c r="AH30" s="155">
        <f>[1]ISRP50!BO32</f>
        <v>0</v>
      </c>
      <c r="AI30" s="155">
        <f>[1]ISRP50!AB32+[1]ISRP50!CF32</f>
        <v>0</v>
      </c>
      <c r="AJ30" s="155">
        <f>[1]ISRP50!BT32</f>
        <v>0</v>
      </c>
      <c r="AK30" s="156">
        <f t="shared" si="121"/>
        <v>0</v>
      </c>
      <c r="AL30" s="155">
        <f>[1]ISRP50!AC32+[1]ISRP50!CG32</f>
        <v>0</v>
      </c>
      <c r="AM30" s="155">
        <f>[1]ISRP50!CG32</f>
        <v>0</v>
      </c>
      <c r="AN30" s="156">
        <f t="shared" si="152"/>
        <v>0</v>
      </c>
      <c r="AO30" s="156">
        <f t="shared" si="162"/>
        <v>0</v>
      </c>
      <c r="AP30" s="157">
        <f t="shared" si="122"/>
        <v>0</v>
      </c>
      <c r="AQ30" s="155">
        <f>[1]ISRP50!AE32</f>
        <v>0</v>
      </c>
      <c r="AR30" s="155">
        <f>[1]ISRP50!AF32</f>
        <v>1</v>
      </c>
      <c r="AS30" s="155">
        <v>0</v>
      </c>
      <c r="AT30" s="157">
        <f t="shared" si="153"/>
        <v>1</v>
      </c>
      <c r="AU30" s="155">
        <f>[1]ISRP50!AP32+[1]ISRP50!DY32</f>
        <v>0</v>
      </c>
      <c r="AV30" s="155">
        <f>[1]ISRP50!AI32+[1]ISRP50!AO32</f>
        <v>0</v>
      </c>
      <c r="AW30" s="155">
        <f>[1]ISRP50!AK32</f>
        <v>0</v>
      </c>
      <c r="AX30" s="155">
        <v>0</v>
      </c>
      <c r="AY30" s="155">
        <f>[1]ISRP50!AH32</f>
        <v>0</v>
      </c>
      <c r="AZ30" s="155">
        <f>[1]ISRP50!AG32</f>
        <v>0</v>
      </c>
      <c r="BA30" s="155">
        <v>0</v>
      </c>
      <c r="BB30" s="155"/>
      <c r="BC30" s="155">
        <f>[1]ISRP50!AJ32</f>
        <v>0</v>
      </c>
      <c r="BD30" s="155">
        <f>[1]ISRP50!AL32</f>
        <v>0</v>
      </c>
      <c r="BE30" s="155">
        <f>[1]ISRP50!AM32</f>
        <v>0</v>
      </c>
      <c r="BF30" s="156">
        <f t="shared" si="123"/>
        <v>0</v>
      </c>
      <c r="BG30" s="157">
        <f t="shared" si="154"/>
        <v>1</v>
      </c>
      <c r="BH30" s="155">
        <f>[1]ISRP50!BD32</f>
        <v>0</v>
      </c>
      <c r="BI30" s="155">
        <f>[1]ISRP50!BC32</f>
        <v>0</v>
      </c>
      <c r="BJ30" s="155">
        <f>[1]ISRP50!BE32</f>
        <v>0</v>
      </c>
      <c r="BK30" s="155">
        <f>[1]ISRP50!BF32</f>
        <v>0</v>
      </c>
      <c r="BL30" s="155">
        <f>[1]ISRP50!BG32</f>
        <v>0</v>
      </c>
      <c r="BM30" s="155">
        <f>[1]ISRP50!BH32</f>
        <v>0</v>
      </c>
      <c r="BN30" s="155">
        <f>[1]ISRP50!BI32</f>
        <v>0</v>
      </c>
      <c r="BO30" s="155">
        <v>0</v>
      </c>
      <c r="BP30" s="155">
        <f>[1]ISRP50!BJ32</f>
        <v>0</v>
      </c>
      <c r="BQ30" s="155">
        <f>[1]ISRP50!BK32</f>
        <v>0</v>
      </c>
      <c r="BR30" s="156">
        <f t="shared" si="155"/>
        <v>0</v>
      </c>
      <c r="BS30" s="157">
        <f t="shared" si="124"/>
        <v>0</v>
      </c>
      <c r="BT30" s="155">
        <f>[1]ISRP50!CI32</f>
        <v>0</v>
      </c>
      <c r="BU30" s="251">
        <f>[1]ISRP50!CX32</f>
        <v>0</v>
      </c>
      <c r="BV30" s="155">
        <f>[1]ISRP50!CK32</f>
        <v>0</v>
      </c>
      <c r="BW30" s="155">
        <f>[1]ISRP50!CJ32</f>
        <v>1</v>
      </c>
      <c r="BX30" s="155">
        <f>[1]ISRP50!CO32</f>
        <v>0</v>
      </c>
      <c r="BY30" s="155">
        <f>[1]ISRP50!CP32</f>
        <v>0</v>
      </c>
      <c r="BZ30" s="155"/>
      <c r="CA30" s="155">
        <f>[1]ISRP50!CQ32</f>
        <v>0</v>
      </c>
      <c r="CB30" s="155"/>
      <c r="CC30" s="166">
        <f>[1]ISRP50!CR32</f>
        <v>0</v>
      </c>
      <c r="CD30" s="156">
        <f t="shared" si="163"/>
        <v>0</v>
      </c>
      <c r="CE30" s="155">
        <f>[1]ISRP50!CS32</f>
        <v>0</v>
      </c>
      <c r="CF30" s="155">
        <f>[1]ISRP50!CU32</f>
        <v>0</v>
      </c>
      <c r="CG30" s="155">
        <f>[1]ISRP50!CT32</f>
        <v>0</v>
      </c>
      <c r="CH30" s="156">
        <f t="shared" si="125"/>
        <v>0</v>
      </c>
      <c r="CI30" s="155">
        <f>[1]ISRP50!CL32</f>
        <v>0</v>
      </c>
      <c r="CJ30" s="155">
        <f>[1]ISRP50!CW32</f>
        <v>0</v>
      </c>
      <c r="CK30" s="155">
        <f>[1]ISRP50!CN32</f>
        <v>0</v>
      </c>
      <c r="CL30" s="155">
        <f>[1]ISRP50!CM32</f>
        <v>0</v>
      </c>
      <c r="CM30" s="155">
        <f t="shared" si="126"/>
        <v>0</v>
      </c>
      <c r="CN30" s="155">
        <f>[1]ISRP50!CV32</f>
        <v>0</v>
      </c>
      <c r="CO30" s="157">
        <f t="shared" si="127"/>
        <v>1</v>
      </c>
      <c r="CP30" s="155">
        <f>[1]ISRP50!CZ32</f>
        <v>0</v>
      </c>
      <c r="CQ30" s="155">
        <f>[1]ISRP50!DA32</f>
        <v>0</v>
      </c>
      <c r="CR30" s="155">
        <f>[1]ISRP50!DC32</f>
        <v>0</v>
      </c>
      <c r="CS30" s="156">
        <f t="shared" si="128"/>
        <v>0</v>
      </c>
      <c r="CT30" s="155">
        <f>[1]ISRP50!DD32</f>
        <v>0</v>
      </c>
      <c r="CU30" s="155">
        <f>[1]ISRP50!DE32</f>
        <v>0</v>
      </c>
      <c r="CV30" s="155">
        <f>[1]ISRP50!DF32</f>
        <v>0</v>
      </c>
      <c r="CW30" s="155">
        <v>0</v>
      </c>
      <c r="CX30" s="156">
        <f t="shared" si="129"/>
        <v>0</v>
      </c>
      <c r="CY30" s="155">
        <f>[1]ISRP50!DH32</f>
        <v>0</v>
      </c>
      <c r="CZ30" s="157">
        <f t="shared" si="130"/>
        <v>0</v>
      </c>
      <c r="DA30" s="155">
        <f>[1]ISRP50!DK32</f>
        <v>0</v>
      </c>
      <c r="DB30" s="155">
        <f>[1]ISRP50!DL32</f>
        <v>0</v>
      </c>
      <c r="DC30" s="155">
        <f>[1]ISRP50!DM32</f>
        <v>0</v>
      </c>
      <c r="DD30" s="155">
        <f>[1]ISRP50!DJ32</f>
        <v>1</v>
      </c>
      <c r="DE30" s="156">
        <f t="shared" si="164"/>
        <v>1</v>
      </c>
      <c r="DF30" s="155">
        <f>[1]ISRP50!DR32</f>
        <v>0</v>
      </c>
      <c r="DG30" s="155">
        <f>[1]ISRP50!DS32</f>
        <v>0</v>
      </c>
      <c r="DH30" s="155"/>
      <c r="DI30" s="155">
        <f>[1]ISRP50!DN32</f>
        <v>0</v>
      </c>
      <c r="DJ30" s="155"/>
      <c r="DK30" s="155">
        <f>[1]ISRP50!DO32</f>
        <v>0</v>
      </c>
      <c r="DL30" s="155">
        <f>[1]ISRP50!DP32</f>
        <v>0</v>
      </c>
      <c r="DM30" s="155"/>
      <c r="DN30" s="155">
        <f>[1]ISRP50!DQ32</f>
        <v>1</v>
      </c>
      <c r="DO30" s="155"/>
      <c r="DP30" s="156">
        <f t="shared" si="132"/>
        <v>1</v>
      </c>
      <c r="DQ30" s="157">
        <f t="shared" si="133"/>
        <v>2</v>
      </c>
      <c r="DR30" s="155">
        <f>[1]ISRP50!ED32</f>
        <v>0</v>
      </c>
      <c r="DS30" s="155">
        <f>[1]ISRP50!DU32</f>
        <v>0</v>
      </c>
      <c r="DT30" s="155">
        <f>[1]ISRP50!DV32</f>
        <v>0</v>
      </c>
      <c r="DU30" s="156">
        <f t="shared" si="134"/>
        <v>0</v>
      </c>
      <c r="DV30" s="155">
        <f>[1]ISRP50!DW32</f>
        <v>0</v>
      </c>
      <c r="DW30" s="155">
        <f>[1]ISRP50!AN32+[1]ISRP50!DZ32</f>
        <v>0</v>
      </c>
      <c r="DX30" s="155">
        <f>[1]ISRP50!DX32</f>
        <v>0</v>
      </c>
      <c r="DY30" s="155">
        <f>[1]ISRP50!EA32</f>
        <v>0</v>
      </c>
      <c r="DZ30" s="155">
        <f>[1]ISRP50!EB32</f>
        <v>0</v>
      </c>
      <c r="EA30" s="155">
        <f>[1]ISRP50!EC32</f>
        <v>0</v>
      </c>
      <c r="EB30" s="156">
        <f t="shared" si="135"/>
        <v>0</v>
      </c>
      <c r="EC30" s="157">
        <f t="shared" si="136"/>
        <v>0</v>
      </c>
      <c r="ED30" s="155">
        <f>[1]ISRP50!EJ32</f>
        <v>0</v>
      </c>
      <c r="EE30" s="157">
        <f t="shared" si="156"/>
        <v>0</v>
      </c>
      <c r="EF30" s="155">
        <f>[1]ISRP50!EN32</f>
        <v>0</v>
      </c>
      <c r="EG30" s="155">
        <f>[1]ISRP50!EO32</f>
        <v>1</v>
      </c>
      <c r="EH30" s="155">
        <f>[1]ISRP50!EP32</f>
        <v>0</v>
      </c>
      <c r="EI30" s="155">
        <f>[1]ISRP50!FB32</f>
        <v>0</v>
      </c>
      <c r="EJ30" s="155">
        <f>[1]ISRP50!ER32</f>
        <v>0</v>
      </c>
      <c r="EK30" s="155">
        <f>[1]ISRP50!ET32</f>
        <v>0</v>
      </c>
      <c r="EL30" s="156">
        <f t="shared" si="157"/>
        <v>0</v>
      </c>
      <c r="EM30" s="155">
        <f>[1]ISRP50!EW32</f>
        <v>0</v>
      </c>
      <c r="EN30" s="155">
        <f>[1]ISRP50!BU32+[1]ISRP50!EL32</f>
        <v>0</v>
      </c>
      <c r="EO30" s="155">
        <f>[1]ISRP50!BV32</f>
        <v>0</v>
      </c>
      <c r="EP30" s="155">
        <f>[1]ISRP50!BW32</f>
        <v>0</v>
      </c>
      <c r="EQ30" s="155">
        <f>[1]ISRP50!BR32</f>
        <v>0</v>
      </c>
      <c r="ER30" s="155">
        <f>[1]ISRP50!BS32</f>
        <v>0</v>
      </c>
      <c r="ES30" s="155">
        <f>[1]ISRP50!BX32</f>
        <v>0</v>
      </c>
      <c r="ET30" s="155">
        <f>[1]ISRP50!BL32+[1]ISRP50!EM32</f>
        <v>0</v>
      </c>
      <c r="EU30" s="155">
        <f>[1]ISRP50!BQ32</f>
        <v>0</v>
      </c>
      <c r="EV30" s="155">
        <f>[1]ISRP50!BR32</f>
        <v>0</v>
      </c>
      <c r="EW30" s="155">
        <f>[1]ISRP50!BX32</f>
        <v>0</v>
      </c>
      <c r="EX30" s="155">
        <f>[1]ISRP50!BS32</f>
        <v>0</v>
      </c>
      <c r="EY30" s="155">
        <f>[1]ISRP50!EU32</f>
        <v>0</v>
      </c>
      <c r="EZ30" s="155">
        <f>[1]ISRP50!EV32</f>
        <v>0</v>
      </c>
      <c r="FA30" s="156">
        <f t="shared" si="158"/>
        <v>0</v>
      </c>
      <c r="FB30" s="157">
        <f t="shared" si="137"/>
        <v>1</v>
      </c>
      <c r="FC30" s="155">
        <f>[1]ISRP50!FF32</f>
        <v>1</v>
      </c>
      <c r="FD30" s="157">
        <f t="shared" si="138"/>
        <v>1</v>
      </c>
      <c r="FE30" s="155">
        <f>[1]ISRP50!FM32</f>
        <v>0</v>
      </c>
      <c r="FF30" s="155">
        <f>[1]ISRP50!FO32</f>
        <v>0</v>
      </c>
      <c r="FG30" s="155">
        <f>[1]ISRP50!FR32</f>
        <v>0</v>
      </c>
      <c r="FH30" s="155">
        <f>[1]ISRP50!FN32</f>
        <v>0</v>
      </c>
      <c r="FI30" s="155">
        <f>[1]ISRP50!FP32</f>
        <v>0</v>
      </c>
      <c r="FJ30" s="155">
        <f>[1]ISRP50!FQ32</f>
        <v>0</v>
      </c>
      <c r="FK30" s="156">
        <f t="shared" si="139"/>
        <v>0</v>
      </c>
      <c r="FL30" s="155">
        <f>[1]ISRP50!FP32</f>
        <v>0</v>
      </c>
      <c r="FM30" s="155">
        <f>[1]ISRP50!AU32+[1]ISRP50!FL32</f>
        <v>0</v>
      </c>
      <c r="FN30" s="155">
        <f>[1]ISRP50!FH32</f>
        <v>0</v>
      </c>
      <c r="FO30" s="155">
        <f>[1]ISRP50!AZ32</f>
        <v>0</v>
      </c>
      <c r="FP30" s="155">
        <f>[1]ISRP50!AR32+[1]ISRP50!FI32</f>
        <v>0</v>
      </c>
      <c r="FQ30" s="155">
        <f>[1]ISRP50!AW32</f>
        <v>0</v>
      </c>
      <c r="FR30" s="155">
        <f>[1]ISRP50!AS32+[1]ISRP50!FJ32</f>
        <v>0</v>
      </c>
      <c r="FS30" s="155"/>
      <c r="FT30" s="155"/>
      <c r="FU30" s="155">
        <f>[1]ISRP50!AY32</f>
        <v>0</v>
      </c>
      <c r="FV30" s="155">
        <f>[1]ISRP50!AX32</f>
        <v>0</v>
      </c>
      <c r="FW30" s="155">
        <v>0</v>
      </c>
      <c r="FX30" s="155">
        <f>[1]ISRP50!AT32+[1]ISRP50!FK32</f>
        <v>0</v>
      </c>
      <c r="FY30" s="155"/>
      <c r="FZ30" s="156">
        <f t="shared" si="140"/>
        <v>0</v>
      </c>
      <c r="GA30" s="157">
        <f t="shared" si="141"/>
        <v>0</v>
      </c>
      <c r="GB30" s="155">
        <f>[1]ISRP50!CC32+[1]ISRP50!GH32</f>
        <v>0</v>
      </c>
      <c r="GC30" s="155">
        <f>[1]ISRP50!CE32+[1]ISRP50!GD32</f>
        <v>0</v>
      </c>
      <c r="GD30" s="155">
        <f>[1]ISRP50!EF32</f>
        <v>0</v>
      </c>
      <c r="GE30" s="155">
        <f>[1]ISRP50!CD32+[1]ISRP50!GE32</f>
        <v>0</v>
      </c>
      <c r="GF30" s="155">
        <f>[1]ISRP50!BZ32+[1]ISRP50!GF32</f>
        <v>0</v>
      </c>
      <c r="GG30" s="155">
        <f>[1]ISRP50!CA32+[1]ISRP50!GG32</f>
        <v>0</v>
      </c>
      <c r="GH30" s="155">
        <f>[1]ISRP50!BY32</f>
        <v>0</v>
      </c>
      <c r="GI30" s="155">
        <f>[1]ISRP50!CB32</f>
        <v>0</v>
      </c>
      <c r="GJ30" s="156">
        <f t="shared" si="159"/>
        <v>0</v>
      </c>
      <c r="GK30" s="155">
        <f>[1]ISRP50!GJ32</f>
        <v>0</v>
      </c>
      <c r="GL30" s="155">
        <f>[1]ISRP50!EE32+[1]ISRP50!GI32</f>
        <v>0</v>
      </c>
      <c r="GM30" s="155">
        <f>[1]ISRP50!EG32+[1]ISRP50!GK32</f>
        <v>0</v>
      </c>
      <c r="GN30" s="155">
        <f>[1]ISRP50!GL32</f>
        <v>0</v>
      </c>
      <c r="GO30" s="156">
        <f t="shared" si="142"/>
        <v>0</v>
      </c>
      <c r="GP30" s="156">
        <f t="shared" si="143"/>
        <v>0</v>
      </c>
      <c r="GQ30" s="157">
        <f t="shared" si="144"/>
        <v>0</v>
      </c>
      <c r="GR30" s="155">
        <f>[1]ISRP50!FT32</f>
        <v>0</v>
      </c>
      <c r="GS30" s="155">
        <f>[1]ISRP50!FU32</f>
        <v>0</v>
      </c>
      <c r="GT30" s="155">
        <f>[1]ISRP50!GB32</f>
        <v>0</v>
      </c>
      <c r="GU30" s="155">
        <f>[1]ISRP50!FV32</f>
        <v>0</v>
      </c>
      <c r="GV30" s="155">
        <f>[1]ISRP50!FW32</f>
        <v>0</v>
      </c>
      <c r="GW30" s="156">
        <f t="shared" si="145"/>
        <v>0</v>
      </c>
      <c r="GX30" s="155">
        <f>[1]ISRP50!FX32</f>
        <v>0</v>
      </c>
      <c r="GY30" s="155">
        <f>[1]ISRP50!FZ32</f>
        <v>0</v>
      </c>
      <c r="GZ30" s="155">
        <f>[1]ISRP50!GA32</f>
        <v>0</v>
      </c>
      <c r="HA30" s="155">
        <f>[1]ISRP50!FY32</f>
        <v>0</v>
      </c>
      <c r="HB30" s="157">
        <f>GR30+GS30+GT30+GW30+GX30+GY30+GZ30+HA30</f>
        <v>0</v>
      </c>
      <c r="HE30" s="160">
        <f t="shared" si="147"/>
        <v>4</v>
      </c>
      <c r="HF30" s="160">
        <f t="shared" si="148"/>
        <v>1</v>
      </c>
      <c r="HG30" s="160">
        <f t="shared" si="149"/>
        <v>1</v>
      </c>
      <c r="HH30" s="160">
        <f t="shared" si="13"/>
        <v>6</v>
      </c>
      <c r="HI30" s="161"/>
      <c r="HJ30" s="199" t="s">
        <v>295</v>
      </c>
      <c r="HK30" s="231" t="s">
        <v>260</v>
      </c>
      <c r="HL30" s="256">
        <f>M60</f>
        <v>381</v>
      </c>
      <c r="HM30" s="256">
        <f>AI60+AL60</f>
        <v>17</v>
      </c>
      <c r="HN30" s="256">
        <f>BS60-BI60</f>
        <v>11</v>
      </c>
      <c r="HO30" s="256">
        <f>BG60</f>
        <v>29</v>
      </c>
      <c r="HP30" s="256">
        <v>0</v>
      </c>
      <c r="HQ30" s="161">
        <f t="shared" ref="HQ30:HQ31" si="166">CZ60</f>
        <v>184</v>
      </c>
      <c r="HR30" s="257"/>
      <c r="HS30" s="161">
        <f t="shared" ref="HS30:HS31" si="167">EC60-DR60</f>
        <v>121</v>
      </c>
      <c r="HT30" s="256">
        <v>0</v>
      </c>
      <c r="HU30" s="256">
        <v>0</v>
      </c>
      <c r="HV30" s="161">
        <f t="shared" ref="HV30:HV31" si="168">DQ60</f>
        <v>43</v>
      </c>
      <c r="HW30" s="256">
        <v>0</v>
      </c>
      <c r="HX30" s="161">
        <f t="shared" ref="HX30:HX31" si="169">GQ60</f>
        <v>12</v>
      </c>
      <c r="HY30" s="161">
        <f t="shared" ref="HY30:HY31" si="170">FB60</f>
        <v>27</v>
      </c>
      <c r="HZ30" s="200">
        <f t="shared" ref="HZ30:HZ31" si="171">GA60</f>
        <v>107</v>
      </c>
      <c r="IA30" s="225">
        <f t="shared" si="165"/>
        <v>932</v>
      </c>
      <c r="IB30" s="201"/>
      <c r="IC30" s="212">
        <f>IA30+IA45+IA60</f>
        <v>1180</v>
      </c>
      <c r="ID30" s="173"/>
      <c r="IE30" s="173"/>
    </row>
    <row r="31" spans="1:260" s="159" customFormat="1" ht="19.899999999999999" customHeight="1" thickBot="1">
      <c r="A31" s="140"/>
      <c r="B31" s="250" t="s">
        <v>323</v>
      </c>
      <c r="C31" s="155">
        <f t="shared" si="115"/>
        <v>38</v>
      </c>
      <c r="D31" s="155">
        <f>[1]ISRP50!D33</f>
        <v>0</v>
      </c>
      <c r="E31" s="155">
        <f>[1]ISRP50!E33</f>
        <v>0</v>
      </c>
      <c r="F31" s="155">
        <f>[1]ISRP50!F33</f>
        <v>0</v>
      </c>
      <c r="G31" s="155">
        <f>[1]ISRP50!G33</f>
        <v>0</v>
      </c>
      <c r="H31" s="155">
        <f>[1]ISRP50!H33</f>
        <v>2</v>
      </c>
      <c r="I31" s="155">
        <f>[1]ISRP50!I33</f>
        <v>0</v>
      </c>
      <c r="J31" s="155">
        <f>[1]ISRP50!J33</f>
        <v>0</v>
      </c>
      <c r="K31" s="155">
        <f>[1]ISRP50!K33</f>
        <v>0</v>
      </c>
      <c r="L31" s="156">
        <f t="shared" si="161"/>
        <v>0</v>
      </c>
      <c r="M31" s="157">
        <f t="shared" si="151"/>
        <v>2</v>
      </c>
      <c r="N31" s="155">
        <f>[1]ISRP50!M33</f>
        <v>0</v>
      </c>
      <c r="O31" s="155">
        <f>[1]ISRP50!V33</f>
        <v>0</v>
      </c>
      <c r="P31" s="156">
        <f t="shared" si="116"/>
        <v>0</v>
      </c>
      <c r="Q31" s="155">
        <f>[1]ISRP50!N33</f>
        <v>0</v>
      </c>
      <c r="R31" s="155">
        <f>[1]ISRP50!O33</f>
        <v>0</v>
      </c>
      <c r="S31" s="155">
        <f>[1]ISRP50!P33</f>
        <v>0</v>
      </c>
      <c r="T31" s="156">
        <f t="shared" si="117"/>
        <v>0</v>
      </c>
      <c r="U31" s="155">
        <f>[1]ISRP50!Q33</f>
        <v>0</v>
      </c>
      <c r="V31" s="166">
        <f>[1]ISRP50!W33</f>
        <v>0</v>
      </c>
      <c r="W31" s="166">
        <f>[1]ISRP50!S33</f>
        <v>0</v>
      </c>
      <c r="X31" s="156">
        <f t="shared" si="118"/>
        <v>0</v>
      </c>
      <c r="Y31" s="166">
        <f>[1]ISRP50!X33</f>
        <v>0</v>
      </c>
      <c r="Z31" s="166">
        <f>[1]ISRP50!U33</f>
        <v>0</v>
      </c>
      <c r="AA31" s="156">
        <f t="shared" si="119"/>
        <v>0</v>
      </c>
      <c r="AB31" s="166">
        <f>[1]ISRP50!Y33</f>
        <v>0</v>
      </c>
      <c r="AC31" s="166">
        <f>[1]ISRP50!R33</f>
        <v>0</v>
      </c>
      <c r="AD31" s="166">
        <f>[1]ISRP50!T33</f>
        <v>0</v>
      </c>
      <c r="AE31" s="156">
        <f t="shared" si="120"/>
        <v>0</v>
      </c>
      <c r="AF31" s="155">
        <f>[1]ISRP50!Z33</f>
        <v>0</v>
      </c>
      <c r="AG31" s="155">
        <f>[1]ISRP50!AA33</f>
        <v>0</v>
      </c>
      <c r="AH31" s="155">
        <f>[1]ISRP50!BO33</f>
        <v>0</v>
      </c>
      <c r="AI31" s="155">
        <f>[1]ISRP50!AB33+[1]ISRP50!CF33</f>
        <v>0</v>
      </c>
      <c r="AJ31" s="155">
        <f>[1]ISRP50!BT33</f>
        <v>0</v>
      </c>
      <c r="AK31" s="156">
        <f t="shared" si="121"/>
        <v>0</v>
      </c>
      <c r="AL31" s="155">
        <f>[1]ISRP50!AC33+[1]ISRP50!CG33</f>
        <v>0</v>
      </c>
      <c r="AM31" s="155">
        <f>[1]ISRP50!CG33</f>
        <v>0</v>
      </c>
      <c r="AN31" s="156">
        <f t="shared" si="152"/>
        <v>0</v>
      </c>
      <c r="AO31" s="156">
        <f t="shared" si="162"/>
        <v>0</v>
      </c>
      <c r="AP31" s="157">
        <f t="shared" si="122"/>
        <v>0</v>
      </c>
      <c r="AQ31" s="155">
        <f>[1]ISRP50!AE33</f>
        <v>0</v>
      </c>
      <c r="AR31" s="155">
        <f>[1]ISRP50!AF33</f>
        <v>1</v>
      </c>
      <c r="AS31" s="155">
        <v>0</v>
      </c>
      <c r="AT31" s="157">
        <f t="shared" si="153"/>
        <v>1</v>
      </c>
      <c r="AU31" s="155">
        <f>[1]ISRP50!AP33+[1]ISRP50!DY33</f>
        <v>0</v>
      </c>
      <c r="AV31" s="155">
        <f>[1]ISRP50!AI33+[1]ISRP50!AO33</f>
        <v>0</v>
      </c>
      <c r="AW31" s="155">
        <f>[1]ISRP50!AK33</f>
        <v>0</v>
      </c>
      <c r="AX31" s="155">
        <v>0</v>
      </c>
      <c r="AY31" s="155">
        <f>[1]ISRP50!AH33</f>
        <v>1</v>
      </c>
      <c r="AZ31" s="155">
        <f>[1]ISRP50!AG33</f>
        <v>0</v>
      </c>
      <c r="BA31" s="155">
        <v>0</v>
      </c>
      <c r="BB31" s="155"/>
      <c r="BC31" s="155">
        <f>[1]ISRP50!AJ33</f>
        <v>1</v>
      </c>
      <c r="BD31" s="155">
        <f>[1]ISRP50!AL33</f>
        <v>1</v>
      </c>
      <c r="BE31" s="155">
        <f>[1]ISRP50!AM33</f>
        <v>0</v>
      </c>
      <c r="BF31" s="156">
        <f t="shared" si="123"/>
        <v>3</v>
      </c>
      <c r="BG31" s="157">
        <f t="shared" si="154"/>
        <v>4</v>
      </c>
      <c r="BH31" s="155">
        <f>[1]ISRP50!BD33</f>
        <v>0</v>
      </c>
      <c r="BI31" s="155">
        <f>[1]ISRP50!BC33</f>
        <v>0</v>
      </c>
      <c r="BJ31" s="155">
        <f>[1]ISRP50!BE33</f>
        <v>0</v>
      </c>
      <c r="BK31" s="155">
        <f>[1]ISRP50!BF33</f>
        <v>2</v>
      </c>
      <c r="BL31" s="155">
        <f>[1]ISRP50!BG33</f>
        <v>2</v>
      </c>
      <c r="BM31" s="155">
        <f>[1]ISRP50!BH33</f>
        <v>5</v>
      </c>
      <c r="BN31" s="155">
        <f>[1]ISRP50!BI33</f>
        <v>0</v>
      </c>
      <c r="BO31" s="155">
        <v>0</v>
      </c>
      <c r="BP31" s="155">
        <f>[1]ISRP50!BJ33</f>
        <v>4</v>
      </c>
      <c r="BQ31" s="155">
        <f>[1]ISRP50!BK33</f>
        <v>0</v>
      </c>
      <c r="BR31" s="156">
        <f t="shared" si="155"/>
        <v>4</v>
      </c>
      <c r="BS31" s="157">
        <f t="shared" si="124"/>
        <v>13</v>
      </c>
      <c r="BT31" s="155">
        <f>[1]ISRP50!CI33</f>
        <v>0</v>
      </c>
      <c r="BU31" s="155">
        <f>[1]ISRP50!CX33</f>
        <v>0</v>
      </c>
      <c r="BV31" s="155">
        <f>[1]ISRP50!CK33</f>
        <v>0</v>
      </c>
      <c r="BW31" s="155">
        <f>[1]ISRP50!CJ33</f>
        <v>1</v>
      </c>
      <c r="BX31" s="155">
        <f>[1]ISRP50!CO33</f>
        <v>0</v>
      </c>
      <c r="BY31" s="155">
        <f>[1]ISRP50!CP33</f>
        <v>0</v>
      </c>
      <c r="BZ31" s="155"/>
      <c r="CA31" s="155">
        <f>[1]ISRP50!CQ33</f>
        <v>0</v>
      </c>
      <c r="CB31" s="155"/>
      <c r="CC31" s="166">
        <f>[1]ISRP50!CR33</f>
        <v>0</v>
      </c>
      <c r="CD31" s="156">
        <f t="shared" si="163"/>
        <v>0</v>
      </c>
      <c r="CE31" s="155">
        <f>[1]ISRP50!CS33</f>
        <v>0</v>
      </c>
      <c r="CF31" s="155">
        <f>[1]ISRP50!CU33</f>
        <v>0</v>
      </c>
      <c r="CG31" s="155">
        <f>[1]ISRP50!CT33</f>
        <v>2</v>
      </c>
      <c r="CH31" s="156">
        <f t="shared" si="125"/>
        <v>2</v>
      </c>
      <c r="CI31" s="155">
        <f>[1]ISRP50!CL33</f>
        <v>0</v>
      </c>
      <c r="CJ31" s="155">
        <f>[1]ISRP50!CW33</f>
        <v>0</v>
      </c>
      <c r="CK31" s="155">
        <f>[1]ISRP50!CN33</f>
        <v>0</v>
      </c>
      <c r="CL31" s="155">
        <f>[1]ISRP50!CM33</f>
        <v>0</v>
      </c>
      <c r="CM31" s="155">
        <f t="shared" si="126"/>
        <v>0</v>
      </c>
      <c r="CN31" s="155">
        <f>[1]ISRP50!CV33</f>
        <v>0</v>
      </c>
      <c r="CO31" s="157">
        <f t="shared" si="127"/>
        <v>3</v>
      </c>
      <c r="CP31" s="155">
        <f>[1]ISRP50!CZ33</f>
        <v>0</v>
      </c>
      <c r="CQ31" s="155">
        <f>[1]ISRP50!DA33</f>
        <v>0</v>
      </c>
      <c r="CR31" s="155">
        <f>[1]ISRP50!DC33</f>
        <v>0</v>
      </c>
      <c r="CS31" s="156">
        <f t="shared" si="128"/>
        <v>0</v>
      </c>
      <c r="CT31" s="155">
        <f>[1]ISRP50!DD33</f>
        <v>0</v>
      </c>
      <c r="CU31" s="155">
        <f>[1]ISRP50!DE33</f>
        <v>0</v>
      </c>
      <c r="CV31" s="155">
        <f>[1]ISRP50!DF33</f>
        <v>0</v>
      </c>
      <c r="CW31" s="155">
        <v>0</v>
      </c>
      <c r="CX31" s="156">
        <f t="shared" si="129"/>
        <v>0</v>
      </c>
      <c r="CY31" s="155">
        <f>[1]ISRP50!DH33</f>
        <v>0</v>
      </c>
      <c r="CZ31" s="157">
        <f t="shared" si="130"/>
        <v>0</v>
      </c>
      <c r="DA31" s="155">
        <f>[1]ISRP50!DK33</f>
        <v>1</v>
      </c>
      <c r="DB31" s="155">
        <f>[1]ISRP50!DL33</f>
        <v>0</v>
      </c>
      <c r="DC31" s="155">
        <f>[1]ISRP50!DM33</f>
        <v>0</v>
      </c>
      <c r="DD31" s="155">
        <f>[1]ISRP50!DJ33</f>
        <v>2</v>
      </c>
      <c r="DE31" s="156">
        <f t="shared" si="164"/>
        <v>3</v>
      </c>
      <c r="DF31" s="155">
        <f>[1]ISRP50!DR33</f>
        <v>0</v>
      </c>
      <c r="DG31" s="155">
        <f>[1]ISRP50!DS33</f>
        <v>0</v>
      </c>
      <c r="DH31" s="155"/>
      <c r="DI31" s="155">
        <f>[1]ISRP50!DN33</f>
        <v>1</v>
      </c>
      <c r="DJ31" s="155"/>
      <c r="DK31" s="155">
        <f>[1]ISRP50!DO33</f>
        <v>0</v>
      </c>
      <c r="DL31" s="155">
        <f>[1]ISRP50!DP33</f>
        <v>0</v>
      </c>
      <c r="DM31" s="155"/>
      <c r="DN31" s="155">
        <f>[1]ISRP50!DQ33</f>
        <v>1</v>
      </c>
      <c r="DO31" s="155"/>
      <c r="DP31" s="156">
        <f t="shared" si="132"/>
        <v>2</v>
      </c>
      <c r="DQ31" s="157">
        <f t="shared" si="133"/>
        <v>5</v>
      </c>
      <c r="DR31" s="155">
        <f>[1]ISRP50!ED33</f>
        <v>0</v>
      </c>
      <c r="DS31" s="155">
        <f>[1]ISRP50!DU33</f>
        <v>0</v>
      </c>
      <c r="DT31" s="155">
        <f>[1]ISRP50!DV33</f>
        <v>0</v>
      </c>
      <c r="DU31" s="156">
        <f t="shared" si="134"/>
        <v>0</v>
      </c>
      <c r="DV31" s="155">
        <f>[1]ISRP50!DW33</f>
        <v>0</v>
      </c>
      <c r="DW31" s="155">
        <f>[1]ISRP50!AN33+[1]ISRP50!DZ33</f>
        <v>1</v>
      </c>
      <c r="DX31" s="155">
        <f>[1]ISRP50!DX33</f>
        <v>0</v>
      </c>
      <c r="DY31" s="155">
        <f>[1]ISRP50!EA33</f>
        <v>0</v>
      </c>
      <c r="DZ31" s="155">
        <f>[1]ISRP50!EB33</f>
        <v>0</v>
      </c>
      <c r="EA31" s="155">
        <f>[1]ISRP50!EC33</f>
        <v>0</v>
      </c>
      <c r="EB31" s="156">
        <f t="shared" si="135"/>
        <v>0</v>
      </c>
      <c r="EC31" s="157">
        <f t="shared" si="136"/>
        <v>1</v>
      </c>
      <c r="ED31" s="155">
        <f>[1]ISRP50!EJ33</f>
        <v>0</v>
      </c>
      <c r="EE31" s="157">
        <f t="shared" si="156"/>
        <v>0</v>
      </c>
      <c r="EF31" s="155">
        <f>[1]ISRP50!EN33</f>
        <v>0</v>
      </c>
      <c r="EG31" s="155">
        <f>[1]ISRP50!EO33</f>
        <v>2</v>
      </c>
      <c r="EH31" s="155">
        <f>[1]ISRP50!EP33</f>
        <v>0</v>
      </c>
      <c r="EI31" s="155">
        <f>[1]ISRP50!FB33</f>
        <v>0</v>
      </c>
      <c r="EJ31" s="155">
        <f>[1]ISRP50!ER33</f>
        <v>0</v>
      </c>
      <c r="EK31" s="155">
        <f>[1]ISRP50!ET33</f>
        <v>0</v>
      </c>
      <c r="EL31" s="156">
        <f t="shared" si="157"/>
        <v>0</v>
      </c>
      <c r="EM31" s="155">
        <f>[1]ISRP50!EW33</f>
        <v>0</v>
      </c>
      <c r="EN31" s="155">
        <f>[1]ISRP50!BU33+[1]ISRP50!EL33</f>
        <v>0</v>
      </c>
      <c r="EO31" s="155">
        <f>[1]ISRP50!BV33</f>
        <v>0</v>
      </c>
      <c r="EP31" s="155">
        <f>[1]ISRP50!BW33</f>
        <v>0</v>
      </c>
      <c r="EQ31" s="155">
        <f>[1]ISRP50!BR33</f>
        <v>0</v>
      </c>
      <c r="ER31" s="155">
        <f>[1]ISRP50!BS33</f>
        <v>0</v>
      </c>
      <c r="ES31" s="155">
        <f>[1]ISRP50!BX33</f>
        <v>0</v>
      </c>
      <c r="ET31" s="155">
        <f>[1]ISRP50!BL33+[1]ISRP50!EM33</f>
        <v>0</v>
      </c>
      <c r="EU31" s="155">
        <f>[1]ISRP50!BQ33</f>
        <v>0</v>
      </c>
      <c r="EV31" s="155">
        <f>[1]ISRP50!BR33</f>
        <v>0</v>
      </c>
      <c r="EW31" s="155">
        <f>[1]ISRP50!BX33</f>
        <v>0</v>
      </c>
      <c r="EX31" s="155">
        <f>[1]ISRP50!BS33</f>
        <v>0</v>
      </c>
      <c r="EY31" s="155">
        <f>[1]ISRP50!EU33</f>
        <v>0</v>
      </c>
      <c r="EZ31" s="155">
        <f>[1]ISRP50!EV33</f>
        <v>0</v>
      </c>
      <c r="FA31" s="156">
        <f t="shared" si="158"/>
        <v>0</v>
      </c>
      <c r="FB31" s="157">
        <f t="shared" si="137"/>
        <v>2</v>
      </c>
      <c r="FC31" s="155">
        <f>[1]ISRP50!FF33</f>
        <v>0</v>
      </c>
      <c r="FD31" s="157">
        <f t="shared" si="138"/>
        <v>0</v>
      </c>
      <c r="FE31" s="155">
        <f>[1]ISRP50!FM33</f>
        <v>0</v>
      </c>
      <c r="FF31" s="155">
        <f>[1]ISRP50!FO33</f>
        <v>0</v>
      </c>
      <c r="FG31" s="155">
        <f>[1]ISRP50!FR33</f>
        <v>0</v>
      </c>
      <c r="FH31" s="155">
        <f>[1]ISRP50!FN33</f>
        <v>0</v>
      </c>
      <c r="FI31" s="155">
        <f>[1]ISRP50!FP33</f>
        <v>0</v>
      </c>
      <c r="FJ31" s="155">
        <f>[1]ISRP50!FQ33</f>
        <v>0</v>
      </c>
      <c r="FK31" s="156">
        <f t="shared" si="139"/>
        <v>0</v>
      </c>
      <c r="FL31" s="155">
        <f>[1]ISRP50!FP33</f>
        <v>0</v>
      </c>
      <c r="FM31" s="155">
        <f>[1]ISRP50!AU33+[1]ISRP50!FL33</f>
        <v>1</v>
      </c>
      <c r="FN31" s="155">
        <f>[1]ISRP50!FH33</f>
        <v>1</v>
      </c>
      <c r="FO31" s="155">
        <f>[1]ISRP50!AZ33</f>
        <v>0</v>
      </c>
      <c r="FP31" s="155">
        <f>[1]ISRP50!AR33+[1]ISRP50!FI33</f>
        <v>1</v>
      </c>
      <c r="FQ31" s="155">
        <f>[1]ISRP50!AW33</f>
        <v>0</v>
      </c>
      <c r="FR31" s="155">
        <f>[1]ISRP50!AS33+[1]ISRP50!FJ33</f>
        <v>0</v>
      </c>
      <c r="FS31" s="155"/>
      <c r="FT31" s="155"/>
      <c r="FU31" s="155">
        <f>[1]ISRP50!AY33</f>
        <v>0</v>
      </c>
      <c r="FV31" s="155">
        <f>[1]ISRP50!AX33</f>
        <v>0</v>
      </c>
      <c r="FW31" s="155">
        <v>0</v>
      </c>
      <c r="FX31" s="155">
        <f>[1]ISRP50!AT33+[1]ISRP50!FK33</f>
        <v>0</v>
      </c>
      <c r="FY31" s="155"/>
      <c r="FZ31" s="156">
        <f t="shared" si="140"/>
        <v>3</v>
      </c>
      <c r="GA31" s="157">
        <f t="shared" si="141"/>
        <v>3</v>
      </c>
      <c r="GB31" s="155">
        <f>[1]ISRP50!CC33+[1]ISRP50!GH33</f>
        <v>2</v>
      </c>
      <c r="GC31" s="155">
        <f>[1]ISRP50!CE33+[1]ISRP50!GD33</f>
        <v>0</v>
      </c>
      <c r="GD31" s="155">
        <f>[1]ISRP50!EF33</f>
        <v>0</v>
      </c>
      <c r="GE31" s="155">
        <f>[1]ISRP50!CD33+[1]ISRP50!GE33</f>
        <v>0</v>
      </c>
      <c r="GF31" s="155">
        <f>[1]ISRP50!BZ33+[1]ISRP50!GF33</f>
        <v>0</v>
      </c>
      <c r="GG31" s="155">
        <f>[1]ISRP50!CA33+[1]ISRP50!GG33</f>
        <v>0</v>
      </c>
      <c r="GH31" s="155">
        <f>[1]ISRP50!BY33</f>
        <v>0</v>
      </c>
      <c r="GI31" s="155">
        <f>[1]ISRP50!CB33</f>
        <v>0</v>
      </c>
      <c r="GJ31" s="156">
        <f t="shared" si="159"/>
        <v>0</v>
      </c>
      <c r="GK31" s="155">
        <f>[1]ISRP50!GJ33</f>
        <v>0</v>
      </c>
      <c r="GL31" s="155">
        <f>[1]ISRP50!EE33+[1]ISRP50!GI33</f>
        <v>3</v>
      </c>
      <c r="GM31" s="155">
        <f>[1]ISRP50!EG33+[1]ISRP50!GK33</f>
        <v>0</v>
      </c>
      <c r="GN31" s="155">
        <f>[1]ISRP50!GL33</f>
        <v>0</v>
      </c>
      <c r="GO31" s="156">
        <f t="shared" si="142"/>
        <v>3</v>
      </c>
      <c r="GP31" s="156">
        <f t="shared" si="143"/>
        <v>3</v>
      </c>
      <c r="GQ31" s="157">
        <f t="shared" si="144"/>
        <v>5</v>
      </c>
      <c r="GR31" s="155">
        <f>[1]ISRP50!FT33</f>
        <v>0</v>
      </c>
      <c r="GS31" s="155">
        <f>[1]ISRP50!FU33</f>
        <v>0</v>
      </c>
      <c r="GT31" s="155">
        <f>[1]ISRP50!GB33</f>
        <v>0</v>
      </c>
      <c r="GU31" s="155">
        <f>[1]ISRP50!FV33</f>
        <v>0</v>
      </c>
      <c r="GV31" s="155">
        <f>[1]ISRP50!FW33</f>
        <v>0</v>
      </c>
      <c r="GW31" s="156">
        <f>SUM(GU31:GV31)</f>
        <v>0</v>
      </c>
      <c r="GX31" s="155">
        <f>[1]ISRP50!FX33</f>
        <v>0</v>
      </c>
      <c r="GY31" s="155">
        <f>[1]ISRP50!FZ33</f>
        <v>0</v>
      </c>
      <c r="GZ31" s="155">
        <f>[1]ISRP50!GA33</f>
        <v>0</v>
      </c>
      <c r="HA31" s="155">
        <f>[1]ISRP50!FY33</f>
        <v>0</v>
      </c>
      <c r="HB31" s="157">
        <f t="shared" si="146"/>
        <v>0</v>
      </c>
      <c r="HE31" s="160">
        <f t="shared" si="147"/>
        <v>35</v>
      </c>
      <c r="HF31" s="160">
        <f t="shared" si="148"/>
        <v>3</v>
      </c>
      <c r="HG31" s="160">
        <f t="shared" si="149"/>
        <v>0</v>
      </c>
      <c r="HH31" s="160">
        <f t="shared" si="13"/>
        <v>38</v>
      </c>
      <c r="HI31" s="161"/>
      <c r="HJ31" s="202" t="s">
        <v>298</v>
      </c>
      <c r="HK31" s="259" t="s">
        <v>260</v>
      </c>
      <c r="HL31" s="260">
        <f>M61</f>
        <v>16</v>
      </c>
      <c r="HM31" s="260">
        <f>AI61+AL61</f>
        <v>0</v>
      </c>
      <c r="HN31" s="260">
        <f>BS61-BI61</f>
        <v>5</v>
      </c>
      <c r="HO31" s="260">
        <f>BG61</f>
        <v>16</v>
      </c>
      <c r="HP31" s="260">
        <v>0</v>
      </c>
      <c r="HQ31" s="204">
        <f t="shared" si="166"/>
        <v>8</v>
      </c>
      <c r="HR31" s="261"/>
      <c r="HS31" s="204">
        <f t="shared" si="167"/>
        <v>17</v>
      </c>
      <c r="HT31" s="260">
        <v>0</v>
      </c>
      <c r="HU31" s="260">
        <v>0</v>
      </c>
      <c r="HV31" s="204">
        <f t="shared" si="168"/>
        <v>16</v>
      </c>
      <c r="HW31" s="260">
        <v>0</v>
      </c>
      <c r="HX31" s="204">
        <f t="shared" si="169"/>
        <v>4</v>
      </c>
      <c r="HY31" s="204">
        <f t="shared" si="170"/>
        <v>231</v>
      </c>
      <c r="HZ31" s="205">
        <f t="shared" si="171"/>
        <v>9</v>
      </c>
      <c r="IA31" s="225">
        <f t="shared" si="165"/>
        <v>322</v>
      </c>
      <c r="IB31" s="201"/>
      <c r="IC31" s="159">
        <f>IA31+IA46+IA61</f>
        <v>361</v>
      </c>
      <c r="IR31" s="262" t="s">
        <v>324</v>
      </c>
      <c r="IS31" s="262"/>
      <c r="IT31" s="262"/>
      <c r="IU31" s="262"/>
      <c r="IV31" s="262"/>
      <c r="IW31" s="262"/>
      <c r="IX31" s="262"/>
      <c r="IY31" s="262"/>
      <c r="IZ31" s="262"/>
    </row>
    <row r="32" spans="1:260" s="159" customFormat="1" ht="19.899999999999999" customHeight="1">
      <c r="A32" s="140"/>
      <c r="B32" s="250" t="s">
        <v>325</v>
      </c>
      <c r="C32" s="155">
        <f t="shared" si="115"/>
        <v>41</v>
      </c>
      <c r="D32" s="155">
        <f>[1]ISRP50!D34</f>
        <v>1</v>
      </c>
      <c r="E32" s="155">
        <f>[1]ISRP50!E34</f>
        <v>0</v>
      </c>
      <c r="F32" s="155">
        <f>[1]ISRP50!F34</f>
        <v>0</v>
      </c>
      <c r="G32" s="155">
        <f>[1]ISRP50!G34</f>
        <v>0</v>
      </c>
      <c r="H32" s="155">
        <f>[1]ISRP50!H34</f>
        <v>0</v>
      </c>
      <c r="I32" s="155">
        <f>[1]ISRP50!I34</f>
        <v>2</v>
      </c>
      <c r="J32" s="155">
        <f>[1]ISRP50!J34</f>
        <v>1</v>
      </c>
      <c r="K32" s="155">
        <f>[1]ISRP50!K34</f>
        <v>0</v>
      </c>
      <c r="L32" s="156">
        <f t="shared" si="161"/>
        <v>1</v>
      </c>
      <c r="M32" s="157">
        <f t="shared" si="151"/>
        <v>4</v>
      </c>
      <c r="N32" s="155">
        <f>[1]ISRP50!M34</f>
        <v>2</v>
      </c>
      <c r="O32" s="155">
        <f>[1]ISRP50!V34</f>
        <v>0</v>
      </c>
      <c r="P32" s="156">
        <f t="shared" si="116"/>
        <v>2</v>
      </c>
      <c r="Q32" s="155">
        <f>[1]ISRP50!N34</f>
        <v>1</v>
      </c>
      <c r="R32" s="155">
        <f>[1]ISRP50!O34</f>
        <v>0</v>
      </c>
      <c r="S32" s="155">
        <f>[1]ISRP50!P34</f>
        <v>0</v>
      </c>
      <c r="T32" s="156">
        <f t="shared" si="117"/>
        <v>0</v>
      </c>
      <c r="U32" s="155">
        <f>[1]ISRP50!Q34</f>
        <v>0</v>
      </c>
      <c r="V32" s="166">
        <f>[1]ISRP50!W34</f>
        <v>0</v>
      </c>
      <c r="W32" s="166">
        <f>[1]ISRP50!S34</f>
        <v>0</v>
      </c>
      <c r="X32" s="156">
        <f t="shared" si="118"/>
        <v>0</v>
      </c>
      <c r="Y32" s="166">
        <f>[1]ISRP50!X34</f>
        <v>0</v>
      </c>
      <c r="Z32" s="166">
        <f>[1]ISRP50!U34</f>
        <v>0</v>
      </c>
      <c r="AA32" s="156">
        <f t="shared" si="119"/>
        <v>0</v>
      </c>
      <c r="AB32" s="166">
        <f>[1]ISRP50!Y34</f>
        <v>1</v>
      </c>
      <c r="AC32" s="166">
        <f>[1]ISRP50!R34</f>
        <v>0</v>
      </c>
      <c r="AD32" s="166">
        <f>[1]ISRP50!T34</f>
        <v>0</v>
      </c>
      <c r="AE32" s="156">
        <f t="shared" si="120"/>
        <v>1</v>
      </c>
      <c r="AF32" s="155">
        <f>[1]ISRP50!Z34</f>
        <v>1</v>
      </c>
      <c r="AG32" s="155">
        <f>[1]ISRP50!AA34</f>
        <v>0</v>
      </c>
      <c r="AH32" s="155">
        <f>[1]ISRP50!BO34</f>
        <v>0</v>
      </c>
      <c r="AI32" s="155">
        <f>[1]ISRP50!AB34+[1]ISRP50!CF34</f>
        <v>0</v>
      </c>
      <c r="AJ32" s="155">
        <f>[1]ISRP50!BT34</f>
        <v>0</v>
      </c>
      <c r="AK32" s="156">
        <f t="shared" si="121"/>
        <v>0</v>
      </c>
      <c r="AL32" s="155">
        <f>[1]ISRP50!AC34+[1]ISRP50!CG34</f>
        <v>0</v>
      </c>
      <c r="AM32" s="155">
        <f>[1]ISRP50!CG34</f>
        <v>0</v>
      </c>
      <c r="AN32" s="156">
        <f t="shared" si="152"/>
        <v>0</v>
      </c>
      <c r="AO32" s="156">
        <f t="shared" si="162"/>
        <v>0</v>
      </c>
      <c r="AP32" s="157">
        <f t="shared" si="122"/>
        <v>5</v>
      </c>
      <c r="AQ32" s="155">
        <f>[1]ISRP50!AE34</f>
        <v>0</v>
      </c>
      <c r="AR32" s="155">
        <f>[1]ISRP50!AF34</f>
        <v>0</v>
      </c>
      <c r="AS32" s="155">
        <v>0</v>
      </c>
      <c r="AT32" s="157">
        <f t="shared" si="153"/>
        <v>0</v>
      </c>
      <c r="AU32" s="155">
        <f>[1]ISRP50!AP34+[1]ISRP50!DY34</f>
        <v>0</v>
      </c>
      <c r="AV32" s="155">
        <f>[1]ISRP50!AI34+[1]ISRP50!AO34</f>
        <v>0</v>
      </c>
      <c r="AW32" s="155">
        <f>[1]ISRP50!AK34</f>
        <v>0</v>
      </c>
      <c r="AX32" s="155">
        <v>0</v>
      </c>
      <c r="AY32" s="155">
        <f>[1]ISRP50!AH34</f>
        <v>0</v>
      </c>
      <c r="AZ32" s="155">
        <f>[1]ISRP50!AG34</f>
        <v>0</v>
      </c>
      <c r="BA32" s="155">
        <v>0</v>
      </c>
      <c r="BB32" s="155"/>
      <c r="BC32" s="155">
        <f>[1]ISRP50!AJ34</f>
        <v>1</v>
      </c>
      <c r="BD32" s="155">
        <f>[1]ISRP50!AL34</f>
        <v>5</v>
      </c>
      <c r="BE32" s="155">
        <f>[1]ISRP50!AM34</f>
        <v>0</v>
      </c>
      <c r="BF32" s="156">
        <f t="shared" si="123"/>
        <v>6</v>
      </c>
      <c r="BG32" s="157">
        <f t="shared" si="154"/>
        <v>6</v>
      </c>
      <c r="BH32" s="155">
        <f>[1]ISRP50!BD34</f>
        <v>0</v>
      </c>
      <c r="BI32" s="155">
        <f>[1]ISRP50!BC34</f>
        <v>0</v>
      </c>
      <c r="BJ32" s="155">
        <f>[1]ISRP50!BE34</f>
        <v>0</v>
      </c>
      <c r="BK32" s="155">
        <f>[1]ISRP50!BF34</f>
        <v>1</v>
      </c>
      <c r="BL32" s="155">
        <f>[1]ISRP50!BG34</f>
        <v>0</v>
      </c>
      <c r="BM32" s="155">
        <f>[1]ISRP50!BH34</f>
        <v>2</v>
      </c>
      <c r="BN32" s="155">
        <f>[1]ISRP50!BI34</f>
        <v>0</v>
      </c>
      <c r="BO32" s="155">
        <v>0</v>
      </c>
      <c r="BP32" s="155">
        <f>[1]ISRP50!BJ34</f>
        <v>1</v>
      </c>
      <c r="BQ32" s="155">
        <f>[1]ISRP50!BK34</f>
        <v>0</v>
      </c>
      <c r="BR32" s="156">
        <f t="shared" si="155"/>
        <v>1</v>
      </c>
      <c r="BS32" s="157">
        <f t="shared" si="124"/>
        <v>4</v>
      </c>
      <c r="BT32" s="155">
        <f>[1]ISRP50!CI34</f>
        <v>0</v>
      </c>
      <c r="BU32" s="155">
        <f>[1]ISRP50!CX34</f>
        <v>0</v>
      </c>
      <c r="BV32" s="155">
        <f>[1]ISRP50!CK34</f>
        <v>1</v>
      </c>
      <c r="BW32" s="251">
        <f>[1]ISRP50!CJ34</f>
        <v>0</v>
      </c>
      <c r="BX32" s="155">
        <f>[1]ISRP50!CO34</f>
        <v>0</v>
      </c>
      <c r="BY32" s="251">
        <f>[1]ISRP50!CP34</f>
        <v>0</v>
      </c>
      <c r="BZ32" s="251">
        <f>BZ9-(BZ26+BZ27+BZ28+BZ29+BZ30+BZ31+BZ33+BZ34+BZ35+BZ36+BZ37+BZ38+BZ39)</f>
        <v>0</v>
      </c>
      <c r="CA32" s="251">
        <f>[1]ISRP50!CQ34</f>
        <v>2</v>
      </c>
      <c r="CB32" s="251">
        <f>CB9-(CB26+CB27+CB28+CB29+CB30+CB31+CB33+CB34+CB35+CB36+CB37+CB38+CB39)</f>
        <v>0</v>
      </c>
      <c r="CC32" s="166">
        <f>[1]ISRP50!CR34</f>
        <v>1</v>
      </c>
      <c r="CD32" s="156">
        <f t="shared" si="163"/>
        <v>3</v>
      </c>
      <c r="CE32" s="155">
        <f>[1]ISRP50!CS34</f>
        <v>0</v>
      </c>
      <c r="CF32" s="251">
        <f>[1]ISRP50!CU34</f>
        <v>0</v>
      </c>
      <c r="CG32" s="251">
        <f>[1]ISRP50!CT34</f>
        <v>0</v>
      </c>
      <c r="CH32" s="156">
        <f t="shared" si="125"/>
        <v>0</v>
      </c>
      <c r="CI32" s="155">
        <f>[1]ISRP50!CL34</f>
        <v>0</v>
      </c>
      <c r="CJ32" s="155">
        <f>[1]ISRP50!CW34</f>
        <v>0</v>
      </c>
      <c r="CK32" s="155">
        <f>[1]ISRP50!CN34</f>
        <v>0</v>
      </c>
      <c r="CL32" s="155">
        <f>[1]ISRP50!CM34</f>
        <v>0</v>
      </c>
      <c r="CM32" s="155">
        <f t="shared" si="126"/>
        <v>0</v>
      </c>
      <c r="CN32" s="155">
        <f>[1]ISRP50!CV34</f>
        <v>0</v>
      </c>
      <c r="CO32" s="157">
        <f t="shared" si="127"/>
        <v>4</v>
      </c>
      <c r="CP32" s="155">
        <f>[1]ISRP50!CZ34</f>
        <v>0</v>
      </c>
      <c r="CQ32" s="155">
        <f>[1]ISRP50!DA34</f>
        <v>0</v>
      </c>
      <c r="CR32" s="155">
        <f>[1]ISRP50!DC34</f>
        <v>0</v>
      </c>
      <c r="CS32" s="156">
        <f t="shared" si="128"/>
        <v>0</v>
      </c>
      <c r="CT32" s="155">
        <f>[1]ISRP50!DD34</f>
        <v>0</v>
      </c>
      <c r="CU32" s="155">
        <f>[1]ISRP50!DE34</f>
        <v>0</v>
      </c>
      <c r="CV32" s="155">
        <f>[1]ISRP50!DF34</f>
        <v>0</v>
      </c>
      <c r="CW32" s="155">
        <v>0</v>
      </c>
      <c r="CX32" s="156">
        <f t="shared" si="129"/>
        <v>0</v>
      </c>
      <c r="CY32" s="155">
        <f>[1]ISRP50!DH34</f>
        <v>0</v>
      </c>
      <c r="CZ32" s="157">
        <f t="shared" si="130"/>
        <v>0</v>
      </c>
      <c r="DA32" s="155">
        <f>[1]ISRP50!DK34</f>
        <v>0</v>
      </c>
      <c r="DB32" s="155">
        <f>[1]ISRP50!DL34</f>
        <v>0</v>
      </c>
      <c r="DC32" s="155">
        <f>[1]ISRP50!DM34</f>
        <v>0</v>
      </c>
      <c r="DD32" s="155">
        <f>[1]ISRP50!DJ34</f>
        <v>2</v>
      </c>
      <c r="DE32" s="156">
        <f t="shared" si="164"/>
        <v>2</v>
      </c>
      <c r="DF32" s="155">
        <f>[1]ISRP50!DR34</f>
        <v>0</v>
      </c>
      <c r="DG32" s="155">
        <f>[1]ISRP50!DS34</f>
        <v>0</v>
      </c>
      <c r="DH32" s="155"/>
      <c r="DI32" s="155">
        <f>[1]ISRP50!DN34</f>
        <v>1</v>
      </c>
      <c r="DJ32" s="155"/>
      <c r="DK32" s="155">
        <f>[1]ISRP50!DO34</f>
        <v>0</v>
      </c>
      <c r="DL32" s="155">
        <f>[1]ISRP50!DP34</f>
        <v>0</v>
      </c>
      <c r="DM32" s="155"/>
      <c r="DN32" s="155">
        <f>[1]ISRP50!DQ34</f>
        <v>0</v>
      </c>
      <c r="DO32" s="155"/>
      <c r="DP32" s="156">
        <f t="shared" si="132"/>
        <v>1</v>
      </c>
      <c r="DQ32" s="157">
        <f t="shared" si="133"/>
        <v>3</v>
      </c>
      <c r="DR32" s="155">
        <f>[1]ISRP50!ED34</f>
        <v>0</v>
      </c>
      <c r="DS32" s="155">
        <f>[1]ISRP50!DU34</f>
        <v>2</v>
      </c>
      <c r="DT32" s="155">
        <f>[1]ISRP50!DV34</f>
        <v>0</v>
      </c>
      <c r="DU32" s="156">
        <f t="shared" si="134"/>
        <v>2</v>
      </c>
      <c r="DV32" s="155">
        <f>[1]ISRP50!DW34</f>
        <v>0</v>
      </c>
      <c r="DW32" s="155">
        <f>[1]ISRP50!AN34+[1]ISRP50!DZ34</f>
        <v>1</v>
      </c>
      <c r="DX32" s="155">
        <f>[1]ISRP50!DX34</f>
        <v>0</v>
      </c>
      <c r="DY32" s="155">
        <f>[1]ISRP50!EA34</f>
        <v>0</v>
      </c>
      <c r="DZ32" s="155">
        <f>[1]ISRP50!EB34</f>
        <v>0</v>
      </c>
      <c r="EA32" s="155">
        <f>[1]ISRP50!EC34</f>
        <v>0</v>
      </c>
      <c r="EB32" s="156">
        <f t="shared" si="135"/>
        <v>0</v>
      </c>
      <c r="EC32" s="157">
        <f t="shared" si="136"/>
        <v>3</v>
      </c>
      <c r="ED32" s="155">
        <f>[1]ISRP50!EJ34</f>
        <v>0</v>
      </c>
      <c r="EE32" s="157">
        <f t="shared" si="156"/>
        <v>0</v>
      </c>
      <c r="EF32" s="155">
        <f>[1]ISRP50!EN34</f>
        <v>0</v>
      </c>
      <c r="EG32" s="155">
        <f>[1]ISRP50!EO34</f>
        <v>1</v>
      </c>
      <c r="EH32" s="155">
        <f>[1]ISRP50!EP34</f>
        <v>0</v>
      </c>
      <c r="EI32" s="155">
        <f>[1]ISRP50!FB34</f>
        <v>0</v>
      </c>
      <c r="EJ32" s="155">
        <f>[1]ISRP50!ER34</f>
        <v>0</v>
      </c>
      <c r="EK32" s="155">
        <f>[1]ISRP50!ET34</f>
        <v>0</v>
      </c>
      <c r="EL32" s="156">
        <f t="shared" si="157"/>
        <v>0</v>
      </c>
      <c r="EM32" s="155">
        <f>[1]ISRP50!EW34</f>
        <v>0</v>
      </c>
      <c r="EN32" s="155">
        <f>[1]ISRP50!BU34+[1]ISRP50!EL34</f>
        <v>0</v>
      </c>
      <c r="EO32" s="155">
        <f>[1]ISRP50!BV34</f>
        <v>0</v>
      </c>
      <c r="EP32" s="155">
        <f>[1]ISRP50!BW34</f>
        <v>0</v>
      </c>
      <c r="EQ32" s="155">
        <f>[1]ISRP50!BR34</f>
        <v>0</v>
      </c>
      <c r="ER32" s="155">
        <f>[1]ISRP50!BS34</f>
        <v>0</v>
      </c>
      <c r="ES32" s="155">
        <f>[1]ISRP50!BX34</f>
        <v>0</v>
      </c>
      <c r="ET32" s="155">
        <f>[1]ISRP50!BL34+[1]ISRP50!EM34</f>
        <v>4</v>
      </c>
      <c r="EU32" s="155">
        <f>[1]ISRP50!BQ34</f>
        <v>0</v>
      </c>
      <c r="EV32" s="155">
        <f>[1]ISRP50!BR34</f>
        <v>0</v>
      </c>
      <c r="EW32" s="155">
        <f>[1]ISRP50!BX34</f>
        <v>0</v>
      </c>
      <c r="EX32" s="155">
        <f>[1]ISRP50!BS34</f>
        <v>0</v>
      </c>
      <c r="EY32" s="155">
        <f>[1]ISRP50!EU34</f>
        <v>0</v>
      </c>
      <c r="EZ32" s="155">
        <f>[1]ISRP50!EV34</f>
        <v>0</v>
      </c>
      <c r="FA32" s="156">
        <f t="shared" si="158"/>
        <v>4</v>
      </c>
      <c r="FB32" s="157">
        <f t="shared" si="137"/>
        <v>5</v>
      </c>
      <c r="FC32" s="155">
        <f>[1]ISRP50!FF34</f>
        <v>0</v>
      </c>
      <c r="FD32" s="157">
        <f t="shared" si="138"/>
        <v>0</v>
      </c>
      <c r="FE32" s="155">
        <f>[1]ISRP50!FM34</f>
        <v>0</v>
      </c>
      <c r="FF32" s="155">
        <f>[1]ISRP50!FO34</f>
        <v>0</v>
      </c>
      <c r="FG32" s="155">
        <f>[1]ISRP50!FR34</f>
        <v>0</v>
      </c>
      <c r="FH32" s="155">
        <f>[1]ISRP50!FN34</f>
        <v>0</v>
      </c>
      <c r="FI32" s="155">
        <f>[1]ISRP50!FP34</f>
        <v>0</v>
      </c>
      <c r="FJ32" s="155">
        <f>[1]ISRP50!FQ34</f>
        <v>0</v>
      </c>
      <c r="FK32" s="156">
        <f t="shared" si="139"/>
        <v>0</v>
      </c>
      <c r="FL32" s="155">
        <f>[1]ISRP50!FP34</f>
        <v>0</v>
      </c>
      <c r="FM32" s="155">
        <f>[1]ISRP50!AU34+[1]ISRP50!FL34</f>
        <v>3</v>
      </c>
      <c r="FN32" s="155">
        <f>[1]ISRP50!FH34</f>
        <v>0</v>
      </c>
      <c r="FO32" s="155">
        <f>[1]ISRP50!AZ34</f>
        <v>0</v>
      </c>
      <c r="FP32" s="155">
        <f>[1]ISRP50!AR34+[1]ISRP50!FI34</f>
        <v>0</v>
      </c>
      <c r="FQ32" s="155">
        <f>[1]ISRP50!AW34</f>
        <v>0</v>
      </c>
      <c r="FR32" s="155">
        <f>[1]ISRP50!AS34+[1]ISRP50!FJ34</f>
        <v>0</v>
      </c>
      <c r="FS32" s="155"/>
      <c r="FT32" s="155"/>
      <c r="FU32" s="155">
        <f>[1]ISRP50!AY34</f>
        <v>0</v>
      </c>
      <c r="FV32" s="155">
        <f>[1]ISRP50!AX34</f>
        <v>0</v>
      </c>
      <c r="FW32" s="155">
        <v>0</v>
      </c>
      <c r="FX32" s="155">
        <f>[1]ISRP50!AT34+[1]ISRP50!FK34</f>
        <v>1</v>
      </c>
      <c r="FY32" s="155"/>
      <c r="FZ32" s="156">
        <f t="shared" si="140"/>
        <v>4</v>
      </c>
      <c r="GA32" s="157">
        <f t="shared" si="141"/>
        <v>4</v>
      </c>
      <c r="GB32" s="155">
        <f>[1]ISRP50!CC34+[1]ISRP50!GH34</f>
        <v>0</v>
      </c>
      <c r="GC32" s="155">
        <f>[1]ISRP50!CE34+[1]ISRP50!GD34</f>
        <v>1</v>
      </c>
      <c r="GD32" s="155">
        <f>[1]ISRP50!EF34</f>
        <v>0</v>
      </c>
      <c r="GE32" s="155">
        <f>[1]ISRP50!CD34+[1]ISRP50!GE34</f>
        <v>0</v>
      </c>
      <c r="GF32" s="155">
        <f>[1]ISRP50!BZ34+[1]ISRP50!GF34</f>
        <v>0</v>
      </c>
      <c r="GG32" s="155">
        <f>[1]ISRP50!CA34+[1]ISRP50!GG34</f>
        <v>0</v>
      </c>
      <c r="GH32" s="155">
        <f>[1]ISRP50!BY34</f>
        <v>0</v>
      </c>
      <c r="GI32" s="155">
        <f>[1]ISRP50!CB34</f>
        <v>0</v>
      </c>
      <c r="GJ32" s="156">
        <f t="shared" si="159"/>
        <v>0</v>
      </c>
      <c r="GK32" s="155">
        <f>[1]ISRP50!GJ34</f>
        <v>0</v>
      </c>
      <c r="GL32" s="155">
        <f>[1]ISRP50!EE34+[1]ISRP50!GI34</f>
        <v>2</v>
      </c>
      <c r="GM32" s="155">
        <f>[1]ISRP50!EG34+[1]ISRP50!GK34</f>
        <v>0</v>
      </c>
      <c r="GN32" s="155">
        <f>[1]ISRP50!GL34</f>
        <v>0</v>
      </c>
      <c r="GO32" s="156">
        <f t="shared" si="142"/>
        <v>2</v>
      </c>
      <c r="GP32" s="156">
        <f t="shared" si="143"/>
        <v>2</v>
      </c>
      <c r="GQ32" s="157">
        <f t="shared" si="144"/>
        <v>3</v>
      </c>
      <c r="GR32" s="155">
        <f>[1]ISRP50!FT34</f>
        <v>0</v>
      </c>
      <c r="GS32" s="155">
        <f>[1]ISRP50!FU34</f>
        <v>0</v>
      </c>
      <c r="GT32" s="155">
        <f>[1]ISRP50!GB34</f>
        <v>0</v>
      </c>
      <c r="GU32" s="155">
        <f>[1]ISRP50!FV34</f>
        <v>0</v>
      </c>
      <c r="GV32" s="155">
        <f>[1]ISRP50!FW34</f>
        <v>0</v>
      </c>
      <c r="GW32" s="156">
        <f>SUM(GU32:GV32)</f>
        <v>0</v>
      </c>
      <c r="GX32" s="155">
        <f>[1]ISRP50!FX34</f>
        <v>0</v>
      </c>
      <c r="GY32" s="155">
        <f>[1]ISRP50!FZ34</f>
        <v>0</v>
      </c>
      <c r="GZ32" s="155">
        <f>[1]ISRP50!GA34</f>
        <v>0</v>
      </c>
      <c r="HA32" s="155">
        <f>[1]ISRP50!FY34</f>
        <v>0</v>
      </c>
      <c r="HB32" s="157">
        <f t="shared" si="146"/>
        <v>0</v>
      </c>
      <c r="HE32" s="160">
        <f t="shared" si="147"/>
        <v>32</v>
      </c>
      <c r="HF32" s="160">
        <f t="shared" si="148"/>
        <v>8</v>
      </c>
      <c r="HG32" s="160">
        <f t="shared" si="149"/>
        <v>1</v>
      </c>
      <c r="HH32" s="160">
        <f t="shared" si="13"/>
        <v>41</v>
      </c>
      <c r="HI32" s="161"/>
      <c r="HJ32" s="255"/>
      <c r="HK32" s="113"/>
      <c r="HL32" s="256"/>
      <c r="HM32" s="256"/>
      <c r="HN32" s="256"/>
      <c r="HO32" s="256"/>
      <c r="HP32" s="256"/>
      <c r="HQ32" s="256"/>
      <c r="HR32" s="257"/>
      <c r="HS32" s="256"/>
      <c r="HT32" s="256"/>
      <c r="HU32" s="256"/>
      <c r="HV32" s="256"/>
      <c r="HW32" s="256"/>
      <c r="HX32" s="256"/>
      <c r="HY32" s="256"/>
      <c r="HZ32" s="256"/>
      <c r="IA32" s="225"/>
      <c r="IB32" s="201"/>
      <c r="IC32" s="173"/>
    </row>
    <row r="33" spans="1:236" s="159" customFormat="1" ht="19.899999999999999" customHeight="1" thickBot="1">
      <c r="A33" s="140"/>
      <c r="B33" s="250" t="s">
        <v>326</v>
      </c>
      <c r="C33" s="155">
        <f t="shared" si="115"/>
        <v>419</v>
      </c>
      <c r="D33" s="155">
        <f>[1]ISRP50!D35</f>
        <v>0</v>
      </c>
      <c r="E33" s="155">
        <f>[1]ISRP50!E35</f>
        <v>0</v>
      </c>
      <c r="F33" s="155">
        <f>[1]ISRP50!F35</f>
        <v>1</v>
      </c>
      <c r="G33" s="155">
        <f>[1]ISRP50!G35</f>
        <v>0</v>
      </c>
      <c r="H33" s="155">
        <f>[1]ISRP50!H35</f>
        <v>0</v>
      </c>
      <c r="I33" s="155">
        <f>[1]ISRP50!I35</f>
        <v>0</v>
      </c>
      <c r="J33" s="155">
        <f>[1]ISRP50!J35</f>
        <v>0</v>
      </c>
      <c r="K33" s="155">
        <f>[1]ISRP50!K35</f>
        <v>0</v>
      </c>
      <c r="L33" s="156">
        <f t="shared" si="161"/>
        <v>0</v>
      </c>
      <c r="M33" s="157">
        <f t="shared" si="151"/>
        <v>1</v>
      </c>
      <c r="N33" s="155">
        <f>[1]ISRP50!M35</f>
        <v>0</v>
      </c>
      <c r="O33" s="155">
        <f>[1]ISRP50!V35</f>
        <v>0</v>
      </c>
      <c r="P33" s="156">
        <f t="shared" si="116"/>
        <v>0</v>
      </c>
      <c r="Q33" s="155">
        <f>[1]ISRP50!N35</f>
        <v>0</v>
      </c>
      <c r="R33" s="155">
        <f>[1]ISRP50!O35</f>
        <v>5</v>
      </c>
      <c r="S33" s="155">
        <f>[1]ISRP50!P35</f>
        <v>0</v>
      </c>
      <c r="T33" s="156">
        <f t="shared" si="117"/>
        <v>5</v>
      </c>
      <c r="U33" s="155">
        <f>[1]ISRP50!Q35</f>
        <v>0</v>
      </c>
      <c r="V33" s="166">
        <f>[1]ISRP50!W35</f>
        <v>7</v>
      </c>
      <c r="W33" s="166">
        <f>[1]ISRP50!S35</f>
        <v>15</v>
      </c>
      <c r="X33" s="156">
        <f t="shared" si="118"/>
        <v>22</v>
      </c>
      <c r="Y33" s="166">
        <f>[1]ISRP50!X35</f>
        <v>0</v>
      </c>
      <c r="Z33" s="166">
        <f>[1]ISRP50!U35</f>
        <v>0</v>
      </c>
      <c r="AA33" s="156">
        <f t="shared" si="119"/>
        <v>0</v>
      </c>
      <c r="AB33" s="166">
        <f>[1]ISRP50!Y35</f>
        <v>0</v>
      </c>
      <c r="AC33" s="166">
        <f>[1]ISRP50!R35</f>
        <v>0</v>
      </c>
      <c r="AD33" s="166">
        <f>[1]ISRP50!T35</f>
        <v>0</v>
      </c>
      <c r="AE33" s="156">
        <f t="shared" si="120"/>
        <v>0</v>
      </c>
      <c r="AF33" s="155">
        <f>[1]ISRP50!Z35</f>
        <v>1</v>
      </c>
      <c r="AG33" s="155">
        <f>[1]ISRP50!AA35</f>
        <v>0</v>
      </c>
      <c r="AH33" s="155">
        <f>[1]ISRP50!BO35</f>
        <v>0</v>
      </c>
      <c r="AI33" s="155">
        <f>[1]ISRP50!AB35+[1]ISRP50!CF35</f>
        <v>0</v>
      </c>
      <c r="AJ33" s="155">
        <f>[1]ISRP50!BT35</f>
        <v>0</v>
      </c>
      <c r="AK33" s="156">
        <f t="shared" si="121"/>
        <v>0</v>
      </c>
      <c r="AL33" s="155">
        <f>[1]ISRP50!AC35+[1]ISRP50!CG35</f>
        <v>0</v>
      </c>
      <c r="AM33" s="155">
        <f>[1]ISRP50!CG35</f>
        <v>0</v>
      </c>
      <c r="AN33" s="156">
        <f t="shared" si="152"/>
        <v>0</v>
      </c>
      <c r="AO33" s="156">
        <f t="shared" si="162"/>
        <v>0</v>
      </c>
      <c r="AP33" s="157">
        <f t="shared" si="122"/>
        <v>28</v>
      </c>
      <c r="AQ33" s="155">
        <f>[1]ISRP50!AE35</f>
        <v>0</v>
      </c>
      <c r="AR33" s="155">
        <f>[1]ISRP50!AF35</f>
        <v>3</v>
      </c>
      <c r="AS33" s="155">
        <v>0</v>
      </c>
      <c r="AT33" s="157">
        <f t="shared" si="153"/>
        <v>3</v>
      </c>
      <c r="AU33" s="155">
        <f>[1]ISRP50!AP35+[1]ISRP50!DY35</f>
        <v>0</v>
      </c>
      <c r="AV33" s="155">
        <f>[1]ISRP50!AI35+[1]ISRP50!AO35</f>
        <v>3</v>
      </c>
      <c r="AW33" s="155">
        <f>[1]ISRP50!AK35</f>
        <v>1</v>
      </c>
      <c r="AX33" s="155">
        <v>0</v>
      </c>
      <c r="AY33" s="155">
        <f>[1]ISRP50!AH35</f>
        <v>1</v>
      </c>
      <c r="AZ33" s="155">
        <f>[1]ISRP50!AG35</f>
        <v>0</v>
      </c>
      <c r="BA33" s="155">
        <v>0</v>
      </c>
      <c r="BB33" s="155"/>
      <c r="BC33" s="155">
        <f>[1]ISRP50!AJ35</f>
        <v>1</v>
      </c>
      <c r="BD33" s="155">
        <f>[1]ISRP50!AL35</f>
        <v>2</v>
      </c>
      <c r="BE33" s="155">
        <f>[1]ISRP50!AM35</f>
        <v>0</v>
      </c>
      <c r="BF33" s="156">
        <f t="shared" si="123"/>
        <v>8</v>
      </c>
      <c r="BG33" s="157">
        <f t="shared" si="154"/>
        <v>11</v>
      </c>
      <c r="BH33" s="155">
        <f>[1]ISRP50!BD35</f>
        <v>3</v>
      </c>
      <c r="BI33" s="155">
        <f>[1]ISRP50!BC35</f>
        <v>0</v>
      </c>
      <c r="BJ33" s="155">
        <f>[1]ISRP50!BE35</f>
        <v>5</v>
      </c>
      <c r="BK33" s="155">
        <f>[1]ISRP50!BF35</f>
        <v>6</v>
      </c>
      <c r="BL33" s="155">
        <f>[1]ISRP50!BG35</f>
        <v>2</v>
      </c>
      <c r="BM33" s="155">
        <f>[1]ISRP50!BH35</f>
        <v>9</v>
      </c>
      <c r="BN33" s="155">
        <f>[1]ISRP50!BI35</f>
        <v>0</v>
      </c>
      <c r="BO33" s="155">
        <v>0</v>
      </c>
      <c r="BP33" s="155">
        <f>[1]ISRP50!BJ35</f>
        <v>9</v>
      </c>
      <c r="BQ33" s="155">
        <f>[1]ISRP50!BK35</f>
        <v>3</v>
      </c>
      <c r="BR33" s="156">
        <f t="shared" si="155"/>
        <v>12</v>
      </c>
      <c r="BS33" s="157">
        <f t="shared" si="124"/>
        <v>37</v>
      </c>
      <c r="BT33" s="155">
        <f>[1]ISRP50!CI35</f>
        <v>0</v>
      </c>
      <c r="BU33" s="155">
        <f>[1]ISRP50!CX35</f>
        <v>0</v>
      </c>
      <c r="BV33" s="251">
        <f>[1]ISRP50!CK35</f>
        <v>1</v>
      </c>
      <c r="BW33" s="155">
        <f>[1]ISRP50!CJ35</f>
        <v>1</v>
      </c>
      <c r="BX33" s="155">
        <f>[1]ISRP50!CO35</f>
        <v>0</v>
      </c>
      <c r="BY33" s="155">
        <f>[1]ISRP50!CP35</f>
        <v>0</v>
      </c>
      <c r="BZ33" s="155"/>
      <c r="CA33" s="155">
        <f>[1]ISRP50!CQ35</f>
        <v>0</v>
      </c>
      <c r="CB33" s="155"/>
      <c r="CC33" s="166">
        <f>[1]ISRP50!CR35</f>
        <v>0</v>
      </c>
      <c r="CD33" s="156">
        <f t="shared" si="163"/>
        <v>0</v>
      </c>
      <c r="CE33" s="155">
        <f>[1]ISRP50!CS35</f>
        <v>0</v>
      </c>
      <c r="CF33" s="155">
        <f>[1]ISRP50!CU35</f>
        <v>0</v>
      </c>
      <c r="CG33" s="155">
        <f>[1]ISRP50!CT35</f>
        <v>0</v>
      </c>
      <c r="CH33" s="156">
        <f t="shared" si="125"/>
        <v>0</v>
      </c>
      <c r="CI33" s="155">
        <f>[1]ISRP50!CL35</f>
        <v>0</v>
      </c>
      <c r="CJ33" s="155">
        <f>[1]ISRP50!CW35</f>
        <v>0</v>
      </c>
      <c r="CK33" s="155">
        <f>[1]ISRP50!CN35</f>
        <v>0</v>
      </c>
      <c r="CL33" s="155">
        <f>[1]ISRP50!CM35</f>
        <v>0</v>
      </c>
      <c r="CM33" s="155">
        <f t="shared" si="126"/>
        <v>0</v>
      </c>
      <c r="CN33" s="155">
        <f>[1]ISRP50!CV35</f>
        <v>0</v>
      </c>
      <c r="CO33" s="157">
        <f t="shared" si="127"/>
        <v>2</v>
      </c>
      <c r="CP33" s="251">
        <f>[1]ISRP50!CZ35</f>
        <v>8</v>
      </c>
      <c r="CQ33" s="251">
        <f>[1]ISRP50!DA35</f>
        <v>15</v>
      </c>
      <c r="CR33" s="251">
        <f>[1]ISRP50!DC35</f>
        <v>16</v>
      </c>
      <c r="CS33" s="156">
        <f t="shared" si="128"/>
        <v>31</v>
      </c>
      <c r="CT33" s="155">
        <f>[1]ISRP50!DD35</f>
        <v>17</v>
      </c>
      <c r="CU33" s="155">
        <f>[1]ISRP50!DE35</f>
        <v>3</v>
      </c>
      <c r="CV33" s="155">
        <f>[1]ISRP50!DF35</f>
        <v>9</v>
      </c>
      <c r="CW33" s="155">
        <v>0</v>
      </c>
      <c r="CX33" s="156">
        <f t="shared" si="129"/>
        <v>12</v>
      </c>
      <c r="CY33" s="155">
        <f>[1]ISRP50!DH35</f>
        <v>6</v>
      </c>
      <c r="CZ33" s="157">
        <f t="shared" si="130"/>
        <v>74</v>
      </c>
      <c r="DA33" s="155">
        <f>[1]ISRP50!DK35</f>
        <v>0</v>
      </c>
      <c r="DB33" s="155">
        <f>[1]ISRP50!DL35</f>
        <v>3</v>
      </c>
      <c r="DC33" s="155">
        <f>[1]ISRP50!DM35</f>
        <v>2</v>
      </c>
      <c r="DD33" s="155">
        <f>[1]ISRP50!DJ35</f>
        <v>1</v>
      </c>
      <c r="DE33" s="156">
        <f t="shared" si="164"/>
        <v>6</v>
      </c>
      <c r="DF33" s="155">
        <f>[1]ISRP50!DR35</f>
        <v>0</v>
      </c>
      <c r="DG33" s="155">
        <f>[1]ISRP50!DS35</f>
        <v>1</v>
      </c>
      <c r="DH33" s="155"/>
      <c r="DI33" s="155">
        <f>[1]ISRP50!DN35</f>
        <v>0</v>
      </c>
      <c r="DJ33" s="155"/>
      <c r="DK33" s="155">
        <f>[1]ISRP50!DO35</f>
        <v>0</v>
      </c>
      <c r="DL33" s="155">
        <f>[1]ISRP50!DP35</f>
        <v>1</v>
      </c>
      <c r="DM33" s="155"/>
      <c r="DN33" s="155">
        <f>[1]ISRP50!DQ35</f>
        <v>0</v>
      </c>
      <c r="DO33" s="155"/>
      <c r="DP33" s="156">
        <f t="shared" si="132"/>
        <v>1</v>
      </c>
      <c r="DQ33" s="157">
        <f t="shared" si="133"/>
        <v>8</v>
      </c>
      <c r="DR33" s="155">
        <f>[1]ISRP50!ED35</f>
        <v>0</v>
      </c>
      <c r="DS33" s="155">
        <f>[1]ISRP50!DU35</f>
        <v>0</v>
      </c>
      <c r="DT33" s="155">
        <f>[1]ISRP50!DV35</f>
        <v>0</v>
      </c>
      <c r="DU33" s="156">
        <f t="shared" si="134"/>
        <v>0</v>
      </c>
      <c r="DV33" s="155">
        <f>[1]ISRP50!DW35</f>
        <v>0</v>
      </c>
      <c r="DW33" s="155">
        <f>[1]ISRP50!AN35+[1]ISRP50!DZ35</f>
        <v>0</v>
      </c>
      <c r="DX33" s="155">
        <f>[1]ISRP50!DX35</f>
        <v>0</v>
      </c>
      <c r="DY33" s="155">
        <f>[1]ISRP50!EA35</f>
        <v>0</v>
      </c>
      <c r="DZ33" s="155">
        <f>[1]ISRP50!EB35</f>
        <v>0</v>
      </c>
      <c r="EA33" s="155">
        <f>[1]ISRP50!EC35</f>
        <v>2</v>
      </c>
      <c r="EB33" s="156">
        <f t="shared" si="135"/>
        <v>2</v>
      </c>
      <c r="EC33" s="157">
        <f t="shared" si="136"/>
        <v>2</v>
      </c>
      <c r="ED33" s="155">
        <f>[1]ISRP50!EJ35</f>
        <v>0</v>
      </c>
      <c r="EE33" s="157">
        <f t="shared" si="156"/>
        <v>0</v>
      </c>
      <c r="EF33" s="251">
        <f>[1]ISRP50!EN35</f>
        <v>11</v>
      </c>
      <c r="EG33" s="155">
        <f>[1]ISRP50!EO35</f>
        <v>9</v>
      </c>
      <c r="EH33" s="251">
        <f>[1]ISRP50!EP35</f>
        <v>11</v>
      </c>
      <c r="EI33" s="251">
        <f>[1]ISRP50!FB35</f>
        <v>0</v>
      </c>
      <c r="EJ33" s="251">
        <f>[1]ISRP50!ER35</f>
        <v>8</v>
      </c>
      <c r="EK33" s="251">
        <f>[1]ISRP50!ET35</f>
        <v>1</v>
      </c>
      <c r="EL33" s="156">
        <f t="shared" si="157"/>
        <v>20</v>
      </c>
      <c r="EM33" s="155">
        <f>[1]ISRP50!EW35</f>
        <v>0</v>
      </c>
      <c r="EN33" s="251">
        <f>[1]ISRP50!BU35+[1]ISRP50!EL35</f>
        <v>64</v>
      </c>
      <c r="EO33" s="251">
        <f>[1]ISRP50!BV35</f>
        <v>0</v>
      </c>
      <c r="EP33" s="251">
        <f>[1]ISRP50!BW35</f>
        <v>1</v>
      </c>
      <c r="EQ33" s="251">
        <f>EQ9-(EQ26+EQ27+EQ28+EQ29+EQ30+EQ31+EQ32+EQ34+EQ35+EQ36+EQ37+EQ38+EQ39)</f>
        <v>1</v>
      </c>
      <c r="ER33" s="251">
        <f>ER9-(ER26+ER27+ER28+ER29+ER30+ER31+ER32+ER34+ER35+ER36+ER37+ER38+ER39)</f>
        <v>0</v>
      </c>
      <c r="ES33" s="251">
        <f>[1]ISRP50!BX35</f>
        <v>0</v>
      </c>
      <c r="ET33" s="251">
        <f>[1]ISRP50!BL35+[1]ISRP50!EM35</f>
        <v>129</v>
      </c>
      <c r="EU33" s="251">
        <f>[1]ISRP50!BQ35</f>
        <v>0</v>
      </c>
      <c r="EV33" s="251">
        <f>[1]ISRP50!BR35</f>
        <v>0</v>
      </c>
      <c r="EW33" s="251">
        <f>EW9-(EW26+EW27+EW28+EW29+EW30+EW31+EW32+EW34+EW35+EW36+EW37+EW38+EW39)</f>
        <v>0</v>
      </c>
      <c r="EX33" s="251">
        <f>[1]ISRP50!BS35</f>
        <v>0</v>
      </c>
      <c r="EY33" s="251">
        <f>[1]ISRP50!EU35</f>
        <v>0</v>
      </c>
      <c r="EZ33" s="251">
        <f>[1]ISRP50!EV35</f>
        <v>0</v>
      </c>
      <c r="FA33" s="156">
        <f t="shared" si="158"/>
        <v>131</v>
      </c>
      <c r="FB33" s="157">
        <f t="shared" si="137"/>
        <v>235</v>
      </c>
      <c r="FC33" s="155">
        <f>[1]ISRP50!FF35</f>
        <v>0</v>
      </c>
      <c r="FD33" s="157">
        <f t="shared" si="138"/>
        <v>0</v>
      </c>
      <c r="FE33" s="155">
        <f>[1]ISRP50!FM35</f>
        <v>0</v>
      </c>
      <c r="FF33" s="155">
        <f>[1]ISRP50!FO35</f>
        <v>0</v>
      </c>
      <c r="FG33" s="155">
        <f>[1]ISRP50!FR35</f>
        <v>0</v>
      </c>
      <c r="FH33" s="155">
        <f>[1]ISRP50!FN35</f>
        <v>0</v>
      </c>
      <c r="FI33" s="155">
        <f>[1]ISRP50!FP35</f>
        <v>0</v>
      </c>
      <c r="FJ33" s="155">
        <f>[1]ISRP50!FQ35</f>
        <v>0</v>
      </c>
      <c r="FK33" s="156">
        <f t="shared" si="139"/>
        <v>0</v>
      </c>
      <c r="FL33" s="155">
        <f>[1]ISRP50!FP35</f>
        <v>0</v>
      </c>
      <c r="FM33" s="155">
        <f>[1]ISRP50!AU35+[1]ISRP50!FL35</f>
        <v>5</v>
      </c>
      <c r="FN33" s="155">
        <f>[1]ISRP50!FH35</f>
        <v>0</v>
      </c>
      <c r="FO33" s="155">
        <f>[1]ISRP50!AZ35</f>
        <v>0</v>
      </c>
      <c r="FP33" s="155">
        <f>[1]ISRP50!AR35+[1]ISRP50!FI35</f>
        <v>0</v>
      </c>
      <c r="FQ33" s="155">
        <f>[1]ISRP50!AW35</f>
        <v>0</v>
      </c>
      <c r="FR33" s="155">
        <f>[1]ISRP50!AS35+[1]ISRP50!FJ35</f>
        <v>0</v>
      </c>
      <c r="FS33" s="155"/>
      <c r="FT33" s="155"/>
      <c r="FU33" s="155">
        <f>[1]ISRP50!AY35</f>
        <v>0</v>
      </c>
      <c r="FV33" s="155">
        <f>[1]ISRP50!AX35</f>
        <v>0</v>
      </c>
      <c r="FW33" s="155">
        <v>0</v>
      </c>
      <c r="FX33" s="155">
        <f>[1]ISRP50!AT35+[1]ISRP50!FK35</f>
        <v>1</v>
      </c>
      <c r="FY33" s="155"/>
      <c r="FZ33" s="156">
        <f t="shared" si="140"/>
        <v>6</v>
      </c>
      <c r="GA33" s="157">
        <f t="shared" si="141"/>
        <v>6</v>
      </c>
      <c r="GB33" s="155">
        <f>[1]ISRP50!CC35+[1]ISRP50!GH35</f>
        <v>1</v>
      </c>
      <c r="GC33" s="155">
        <f>[1]ISRP50!CE35+[1]ISRP50!GD35</f>
        <v>0</v>
      </c>
      <c r="GD33" s="155">
        <f>[1]ISRP50!EF35</f>
        <v>0</v>
      </c>
      <c r="GE33" s="155">
        <f>[1]ISRP50!CD35+[1]ISRP50!GE35</f>
        <v>0</v>
      </c>
      <c r="GF33" s="155">
        <f>[1]ISRP50!BZ35+[1]ISRP50!GF35</f>
        <v>0</v>
      </c>
      <c r="GG33" s="155">
        <f>[1]ISRP50!CA35+[1]ISRP50!GG35</f>
        <v>0</v>
      </c>
      <c r="GH33" s="155">
        <f>[1]ISRP50!BY35</f>
        <v>0</v>
      </c>
      <c r="GI33" s="155">
        <f>[1]ISRP50!CB35</f>
        <v>0</v>
      </c>
      <c r="GJ33" s="156">
        <f t="shared" si="159"/>
        <v>0</v>
      </c>
      <c r="GK33" s="155">
        <f>[1]ISRP50!GJ35</f>
        <v>0</v>
      </c>
      <c r="GL33" s="155">
        <f>[1]ISRP50!EE35+[1]ISRP50!GI35</f>
        <v>1</v>
      </c>
      <c r="GM33" s="155">
        <f>[1]ISRP50!EG35+[1]ISRP50!GK35</f>
        <v>0</v>
      </c>
      <c r="GN33" s="155">
        <f>[1]ISRP50!GL35</f>
        <v>0</v>
      </c>
      <c r="GO33" s="156">
        <f t="shared" si="142"/>
        <v>1</v>
      </c>
      <c r="GP33" s="156">
        <f t="shared" si="143"/>
        <v>1</v>
      </c>
      <c r="GQ33" s="157">
        <f t="shared" si="144"/>
        <v>2</v>
      </c>
      <c r="GR33" s="155">
        <f>[1]ISRP50!FT35</f>
        <v>0</v>
      </c>
      <c r="GS33" s="155">
        <f>[1]ISRP50!FU35</f>
        <v>0</v>
      </c>
      <c r="GT33" s="155">
        <f>[1]ISRP50!GB35</f>
        <v>0</v>
      </c>
      <c r="GU33" s="155">
        <f>[1]ISRP50!FV35</f>
        <v>0</v>
      </c>
      <c r="GV33" s="155">
        <f>[1]ISRP50!FW35</f>
        <v>0</v>
      </c>
      <c r="GW33" s="156">
        <f t="shared" si="145"/>
        <v>0</v>
      </c>
      <c r="GX33" s="251">
        <f>[1]ISRP50!FX35</f>
        <v>0</v>
      </c>
      <c r="GY33" s="251">
        <f>[1]ISRP50!FZ35</f>
        <v>13</v>
      </c>
      <c r="GZ33" s="251">
        <f>[1]ISRP50!GA35</f>
        <v>0</v>
      </c>
      <c r="HA33" s="251">
        <f>[1]ISRP50!FY35</f>
        <v>0</v>
      </c>
      <c r="HB33" s="157">
        <f t="shared" si="146"/>
        <v>13</v>
      </c>
      <c r="HE33" s="160">
        <f t="shared" si="147"/>
        <v>376</v>
      </c>
      <c r="HF33" s="160">
        <f t="shared" si="148"/>
        <v>29</v>
      </c>
      <c r="HG33" s="160">
        <f t="shared" si="149"/>
        <v>14</v>
      </c>
      <c r="HH33" s="160">
        <f t="shared" si="13"/>
        <v>419</v>
      </c>
      <c r="HI33" s="161"/>
      <c r="HJ33" s="263"/>
      <c r="HK33" s="113"/>
      <c r="HL33" s="256"/>
      <c r="HM33" s="256"/>
      <c r="HN33" s="256"/>
      <c r="HO33" s="256"/>
      <c r="HP33" s="256"/>
      <c r="HQ33" s="256"/>
      <c r="HR33" s="257">
        <v>0</v>
      </c>
      <c r="HS33" s="256"/>
      <c r="HT33" s="256"/>
      <c r="HU33" s="256"/>
      <c r="HV33" s="256"/>
      <c r="HW33" s="256"/>
      <c r="HX33" s="256"/>
      <c r="HY33" s="256"/>
      <c r="HZ33" s="264"/>
      <c r="IA33" s="225"/>
      <c r="IB33" s="161"/>
    </row>
    <row r="34" spans="1:236" s="159" customFormat="1" ht="19.899999999999999" customHeight="1">
      <c r="A34" s="140"/>
      <c r="B34" s="254" t="s">
        <v>327</v>
      </c>
      <c r="C34" s="155">
        <f t="shared" si="115"/>
        <v>97</v>
      </c>
      <c r="D34" s="155">
        <f>[1]ISRP50!D36</f>
        <v>1</v>
      </c>
      <c r="E34" s="155">
        <f>[1]ISRP50!E36</f>
        <v>1</v>
      </c>
      <c r="F34" s="155">
        <f>[1]ISRP50!F36</f>
        <v>0</v>
      </c>
      <c r="G34" s="155">
        <f>[1]ISRP50!G36</f>
        <v>1</v>
      </c>
      <c r="H34" s="155">
        <f>[1]ISRP50!H36</f>
        <v>1</v>
      </c>
      <c r="I34" s="155">
        <f>[1]ISRP50!I36</f>
        <v>1</v>
      </c>
      <c r="J34" s="155">
        <f>[1]ISRP50!J36</f>
        <v>0</v>
      </c>
      <c r="K34" s="155">
        <f>[1]ISRP50!K36</f>
        <v>1</v>
      </c>
      <c r="L34" s="156">
        <f t="shared" si="161"/>
        <v>1</v>
      </c>
      <c r="M34" s="157">
        <f t="shared" si="151"/>
        <v>6</v>
      </c>
      <c r="N34" s="155">
        <f>[1]ISRP50!M36</f>
        <v>3</v>
      </c>
      <c r="O34" s="155">
        <f>[1]ISRP50!V36</f>
        <v>0</v>
      </c>
      <c r="P34" s="156">
        <f t="shared" si="116"/>
        <v>3</v>
      </c>
      <c r="Q34" s="155">
        <f>[1]ISRP50!N36</f>
        <v>1</v>
      </c>
      <c r="R34" s="155">
        <f>[1]ISRP50!O36</f>
        <v>1</v>
      </c>
      <c r="S34" s="155">
        <f>[1]ISRP50!P36</f>
        <v>0</v>
      </c>
      <c r="T34" s="156">
        <f t="shared" si="117"/>
        <v>1</v>
      </c>
      <c r="U34" s="155">
        <f>[1]ISRP50!Q36</f>
        <v>3</v>
      </c>
      <c r="V34" s="166">
        <f>[1]ISRP50!W36</f>
        <v>4</v>
      </c>
      <c r="W34" s="251">
        <f>[1]ISRP50!S36</f>
        <v>2</v>
      </c>
      <c r="X34" s="156">
        <f t="shared" si="118"/>
        <v>6</v>
      </c>
      <c r="Y34" s="166">
        <f>[1]ISRP50!X36</f>
        <v>4</v>
      </c>
      <c r="Z34" s="166">
        <f>[1]ISRP50!U36</f>
        <v>0</v>
      </c>
      <c r="AA34" s="156">
        <f t="shared" si="119"/>
        <v>4</v>
      </c>
      <c r="AB34" s="166">
        <f>[1]ISRP50!Y36</f>
        <v>1</v>
      </c>
      <c r="AC34" s="166">
        <f>[1]ISRP50!R36</f>
        <v>0</v>
      </c>
      <c r="AD34" s="166">
        <f>[1]ISRP50!T36</f>
        <v>0</v>
      </c>
      <c r="AE34" s="156">
        <f t="shared" si="120"/>
        <v>1</v>
      </c>
      <c r="AF34" s="155">
        <f>[1]ISRP50!Z36</f>
        <v>2</v>
      </c>
      <c r="AG34" s="155">
        <f>[1]ISRP50!AA36</f>
        <v>0</v>
      </c>
      <c r="AH34" s="155">
        <f>[1]ISRP50!BO36</f>
        <v>0</v>
      </c>
      <c r="AI34" s="155">
        <f>[1]ISRP50!AB36+[1]ISRP50!CF36</f>
        <v>0</v>
      </c>
      <c r="AJ34" s="155">
        <f>[1]ISRP50!BT36</f>
        <v>0</v>
      </c>
      <c r="AK34" s="156">
        <f t="shared" si="121"/>
        <v>0</v>
      </c>
      <c r="AL34" s="155">
        <f>[1]ISRP50!AC36+[1]ISRP50!CG36</f>
        <v>0</v>
      </c>
      <c r="AM34" s="155">
        <f>[1]ISRP50!CG36</f>
        <v>0</v>
      </c>
      <c r="AN34" s="156">
        <f t="shared" si="152"/>
        <v>0</v>
      </c>
      <c r="AO34" s="156">
        <f t="shared" si="162"/>
        <v>0</v>
      </c>
      <c r="AP34" s="157">
        <f t="shared" si="122"/>
        <v>21</v>
      </c>
      <c r="AQ34" s="155">
        <f>[1]ISRP50!AE36</f>
        <v>0</v>
      </c>
      <c r="AR34" s="155">
        <f>[1]ISRP50!AF36</f>
        <v>6</v>
      </c>
      <c r="AS34" s="155">
        <v>0</v>
      </c>
      <c r="AT34" s="157">
        <f t="shared" si="153"/>
        <v>6</v>
      </c>
      <c r="AU34" s="155">
        <f>[1]ISRP50!AP36+[1]ISRP50!DY36</f>
        <v>1</v>
      </c>
      <c r="AV34" s="155">
        <f>[1]ISRP50!AI36+[1]ISRP50!AO36</f>
        <v>1</v>
      </c>
      <c r="AW34" s="155">
        <f>[1]ISRP50!AK36</f>
        <v>0</v>
      </c>
      <c r="AX34" s="155">
        <v>0</v>
      </c>
      <c r="AY34" s="155">
        <f>[1]ISRP50!AH36</f>
        <v>0</v>
      </c>
      <c r="AZ34" s="155">
        <f>[1]ISRP50!AG36</f>
        <v>0</v>
      </c>
      <c r="BA34" s="155">
        <v>0</v>
      </c>
      <c r="BB34" s="155"/>
      <c r="BC34" s="155">
        <f>[1]ISRP50!AJ36</f>
        <v>0</v>
      </c>
      <c r="BD34" s="155">
        <f>[1]ISRP50!AL36</f>
        <v>3</v>
      </c>
      <c r="BE34" s="155">
        <f>[1]ISRP50!AM36</f>
        <v>0</v>
      </c>
      <c r="BF34" s="156">
        <f t="shared" si="123"/>
        <v>4</v>
      </c>
      <c r="BG34" s="157">
        <f t="shared" si="154"/>
        <v>11</v>
      </c>
      <c r="BH34" s="155">
        <f>[1]ISRP50!BD36</f>
        <v>1</v>
      </c>
      <c r="BI34" s="155">
        <f>[1]ISRP50!BC36</f>
        <v>2</v>
      </c>
      <c r="BJ34" s="155">
        <f>[1]ISRP50!BE36</f>
        <v>2</v>
      </c>
      <c r="BK34" s="155">
        <f>[1]ISRP50!BF36</f>
        <v>1</v>
      </c>
      <c r="BL34" s="155">
        <f>[1]ISRP50!BG36</f>
        <v>1</v>
      </c>
      <c r="BM34" s="155">
        <f>[1]ISRP50!BH36</f>
        <v>1</v>
      </c>
      <c r="BN34" s="155">
        <f>[1]ISRP50!BI36</f>
        <v>0</v>
      </c>
      <c r="BO34" s="155">
        <v>0</v>
      </c>
      <c r="BP34" s="155">
        <f>[1]ISRP50!BJ36</f>
        <v>2</v>
      </c>
      <c r="BQ34" s="155">
        <f>[1]ISRP50!BK36</f>
        <v>1</v>
      </c>
      <c r="BR34" s="156">
        <f t="shared" si="155"/>
        <v>3</v>
      </c>
      <c r="BS34" s="157">
        <f t="shared" si="124"/>
        <v>11</v>
      </c>
      <c r="BT34" s="155">
        <f>[1]ISRP50!CI36</f>
        <v>1</v>
      </c>
      <c r="BU34" s="155">
        <f>[1]ISRP50!CX36</f>
        <v>0</v>
      </c>
      <c r="BV34" s="155">
        <f>[1]ISRP50!CK36</f>
        <v>0</v>
      </c>
      <c r="BW34" s="155">
        <f>[1]ISRP50!CJ36</f>
        <v>4</v>
      </c>
      <c r="BX34" s="155">
        <f>[1]ISRP50!CO36</f>
        <v>0</v>
      </c>
      <c r="BY34" s="155">
        <f>[1]ISRP50!CP36</f>
        <v>0</v>
      </c>
      <c r="BZ34" s="155"/>
      <c r="CA34" s="155">
        <f>[1]ISRP50!CQ36</f>
        <v>0</v>
      </c>
      <c r="CB34" s="155"/>
      <c r="CC34" s="166">
        <f>[1]ISRP50!CR36</f>
        <v>0</v>
      </c>
      <c r="CD34" s="156">
        <f t="shared" si="163"/>
        <v>0</v>
      </c>
      <c r="CE34" s="155">
        <f>[1]ISRP50!CS36</f>
        <v>2</v>
      </c>
      <c r="CF34" s="155">
        <f>[1]ISRP50!CU36</f>
        <v>0</v>
      </c>
      <c r="CG34" s="155">
        <f>[1]ISRP50!CT36</f>
        <v>0</v>
      </c>
      <c r="CH34" s="156">
        <f t="shared" si="125"/>
        <v>0</v>
      </c>
      <c r="CI34" s="155">
        <f>[1]ISRP50!CL36</f>
        <v>0</v>
      </c>
      <c r="CJ34" s="155">
        <f>[1]ISRP50!CW36</f>
        <v>0</v>
      </c>
      <c r="CK34" s="155">
        <f>[1]ISRP50!CN36</f>
        <v>0</v>
      </c>
      <c r="CL34" s="155">
        <f>[1]ISRP50!CM36</f>
        <v>0</v>
      </c>
      <c r="CM34" s="155">
        <f t="shared" si="126"/>
        <v>0</v>
      </c>
      <c r="CN34" s="155">
        <f>[1]ISRP50!CV36</f>
        <v>0</v>
      </c>
      <c r="CO34" s="157">
        <f t="shared" si="127"/>
        <v>7</v>
      </c>
      <c r="CP34" s="155">
        <f>[1]ISRP50!CZ36</f>
        <v>0</v>
      </c>
      <c r="CQ34" s="155">
        <f>[1]ISRP50!DA36</f>
        <v>0</v>
      </c>
      <c r="CR34" s="155">
        <f>[1]ISRP50!DC36</f>
        <v>1</v>
      </c>
      <c r="CS34" s="156">
        <f t="shared" si="128"/>
        <v>1</v>
      </c>
      <c r="CT34" s="155">
        <f>[1]ISRP50!DD36</f>
        <v>0</v>
      </c>
      <c r="CU34" s="155">
        <f>[1]ISRP50!DE36</f>
        <v>1</v>
      </c>
      <c r="CV34" s="155">
        <f>[1]ISRP50!DF36</f>
        <v>0</v>
      </c>
      <c r="CW34" s="155">
        <v>0</v>
      </c>
      <c r="CX34" s="156">
        <f t="shared" si="129"/>
        <v>1</v>
      </c>
      <c r="CY34" s="155">
        <f>[1]ISRP50!DH36</f>
        <v>0</v>
      </c>
      <c r="CZ34" s="157">
        <f t="shared" si="130"/>
        <v>2</v>
      </c>
      <c r="DA34" s="155">
        <f>[1]ISRP50!DK36</f>
        <v>0</v>
      </c>
      <c r="DB34" s="155">
        <f>[1]ISRP50!DL36</f>
        <v>0</v>
      </c>
      <c r="DC34" s="155">
        <f>[1]ISRP50!DM36</f>
        <v>3</v>
      </c>
      <c r="DD34" s="155">
        <f>[1]ISRP50!DJ36</f>
        <v>6</v>
      </c>
      <c r="DE34" s="156">
        <f t="shared" si="164"/>
        <v>9</v>
      </c>
      <c r="DF34" s="155">
        <f>[1]ISRP50!DR36</f>
        <v>0</v>
      </c>
      <c r="DG34" s="155">
        <f>[1]ISRP50!DS36</f>
        <v>0</v>
      </c>
      <c r="DH34" s="155"/>
      <c r="DI34" s="155">
        <f>[1]ISRP50!DN36</f>
        <v>2</v>
      </c>
      <c r="DJ34" s="155"/>
      <c r="DK34" s="155">
        <f>[1]ISRP50!DO36</f>
        <v>1</v>
      </c>
      <c r="DL34" s="155">
        <f>[1]ISRP50!DP36</f>
        <v>1</v>
      </c>
      <c r="DM34" s="155"/>
      <c r="DN34" s="155">
        <f>[1]ISRP50!DQ36</f>
        <v>0</v>
      </c>
      <c r="DO34" s="155"/>
      <c r="DP34" s="156">
        <f t="shared" si="132"/>
        <v>4</v>
      </c>
      <c r="DQ34" s="157">
        <f t="shared" si="133"/>
        <v>13</v>
      </c>
      <c r="DR34" s="155">
        <f>[1]ISRP50!ED36</f>
        <v>0</v>
      </c>
      <c r="DS34" s="155">
        <f>[1]ISRP50!DU36</f>
        <v>1</v>
      </c>
      <c r="DT34" s="155">
        <f>[1]ISRP50!DV36</f>
        <v>0</v>
      </c>
      <c r="DU34" s="156">
        <f t="shared" si="134"/>
        <v>1</v>
      </c>
      <c r="DV34" s="155">
        <f>[1]ISRP50!DW36</f>
        <v>0</v>
      </c>
      <c r="DW34" s="155">
        <f>[1]ISRP50!AN36+[1]ISRP50!DZ36</f>
        <v>3</v>
      </c>
      <c r="DX34" s="155">
        <f>[1]ISRP50!DX36</f>
        <v>0</v>
      </c>
      <c r="DY34" s="155">
        <f>[1]ISRP50!EA36</f>
        <v>0</v>
      </c>
      <c r="DZ34" s="155">
        <f>[1]ISRP50!EB36</f>
        <v>0</v>
      </c>
      <c r="EA34" s="155">
        <f>[1]ISRP50!EC36</f>
        <v>0</v>
      </c>
      <c r="EB34" s="156">
        <f t="shared" si="135"/>
        <v>0</v>
      </c>
      <c r="EC34" s="157">
        <f t="shared" si="136"/>
        <v>4</v>
      </c>
      <c r="ED34" s="155">
        <f>[1]ISRP50!EJ36</f>
        <v>1</v>
      </c>
      <c r="EE34" s="157">
        <f t="shared" si="156"/>
        <v>1</v>
      </c>
      <c r="EF34" s="155">
        <f>[1]ISRP50!EN36</f>
        <v>0</v>
      </c>
      <c r="EG34" s="155">
        <f>[1]ISRP50!EO36</f>
        <v>2</v>
      </c>
      <c r="EH34" s="155">
        <f>[1]ISRP50!EP36</f>
        <v>0</v>
      </c>
      <c r="EI34" s="155">
        <f>[1]ISRP50!FB36</f>
        <v>0</v>
      </c>
      <c r="EJ34" s="155">
        <f>[1]ISRP50!ER36</f>
        <v>1</v>
      </c>
      <c r="EK34" s="155">
        <f>[1]ISRP50!ET36</f>
        <v>0</v>
      </c>
      <c r="EL34" s="156">
        <f t="shared" si="157"/>
        <v>1</v>
      </c>
      <c r="EM34" s="155">
        <f>[1]ISRP50!EW36</f>
        <v>0</v>
      </c>
      <c r="EN34" s="155">
        <f>[1]ISRP50!BU36+[1]ISRP50!EL36</f>
        <v>1</v>
      </c>
      <c r="EO34" s="155">
        <f>[1]ISRP50!BV36</f>
        <v>0</v>
      </c>
      <c r="EP34" s="155">
        <f>[1]ISRP50!BW36</f>
        <v>0</v>
      </c>
      <c r="EQ34" s="155">
        <f>[1]ISRP50!BR36</f>
        <v>0</v>
      </c>
      <c r="ER34" s="155">
        <f>[1]ISRP50!BS36</f>
        <v>0</v>
      </c>
      <c r="ES34" s="155">
        <f>[1]ISRP50!BX36</f>
        <v>0</v>
      </c>
      <c r="ET34" s="155">
        <f>[1]ISRP50!BL36+[1]ISRP50!EM36</f>
        <v>0</v>
      </c>
      <c r="EU34" s="155">
        <f>[1]ISRP50!BQ36</f>
        <v>0</v>
      </c>
      <c r="EV34" s="155">
        <f>[1]ISRP50!BR36</f>
        <v>0</v>
      </c>
      <c r="EW34" s="155">
        <f>[1]ISRP50!BX36</f>
        <v>0</v>
      </c>
      <c r="EX34" s="155">
        <f>[1]ISRP50!BS36</f>
        <v>0</v>
      </c>
      <c r="EY34" s="155">
        <f>[1]ISRP50!EU36</f>
        <v>0</v>
      </c>
      <c r="EZ34" s="155">
        <f>[1]ISRP50!EV36</f>
        <v>0</v>
      </c>
      <c r="FA34" s="156">
        <f t="shared" si="158"/>
        <v>0</v>
      </c>
      <c r="FB34" s="157">
        <f t="shared" si="137"/>
        <v>4</v>
      </c>
      <c r="FC34" s="155">
        <f>[1]ISRP50!FF36</f>
        <v>2</v>
      </c>
      <c r="FD34" s="157">
        <f t="shared" si="138"/>
        <v>2</v>
      </c>
      <c r="FE34" s="155">
        <f>[1]ISRP50!FM36</f>
        <v>1</v>
      </c>
      <c r="FF34" s="155">
        <f>[1]ISRP50!FO36</f>
        <v>0</v>
      </c>
      <c r="FG34" s="155">
        <f>[1]ISRP50!FR36</f>
        <v>0</v>
      </c>
      <c r="FH34" s="155">
        <f>[1]ISRP50!FN36</f>
        <v>0</v>
      </c>
      <c r="FI34" s="155">
        <f>[1]ISRP50!FP36</f>
        <v>0</v>
      </c>
      <c r="FJ34" s="155">
        <f>[1]ISRP50!FQ36</f>
        <v>0</v>
      </c>
      <c r="FK34" s="156">
        <f t="shared" si="139"/>
        <v>1</v>
      </c>
      <c r="FL34" s="155">
        <f>[1]ISRP50!FP36</f>
        <v>0</v>
      </c>
      <c r="FM34" s="155">
        <f>[1]ISRP50!AU36+[1]ISRP50!FL36</f>
        <v>1</v>
      </c>
      <c r="FN34" s="155">
        <f>[1]ISRP50!FH36</f>
        <v>0</v>
      </c>
      <c r="FO34" s="155">
        <f>[1]ISRP50!AZ36</f>
        <v>0</v>
      </c>
      <c r="FP34" s="155">
        <f>[1]ISRP50!AR36+[1]ISRP50!FI36</f>
        <v>0</v>
      </c>
      <c r="FQ34" s="155">
        <f>[1]ISRP50!AW36</f>
        <v>0</v>
      </c>
      <c r="FR34" s="155">
        <f>[1]ISRP50!AS36+[1]ISRP50!FJ36</f>
        <v>0</v>
      </c>
      <c r="FS34" s="155"/>
      <c r="FT34" s="155"/>
      <c r="FU34" s="155">
        <f>[1]ISRP50!AY36</f>
        <v>0</v>
      </c>
      <c r="FV34" s="155">
        <f>[1]ISRP50!AX36</f>
        <v>0</v>
      </c>
      <c r="FW34" s="155">
        <v>0</v>
      </c>
      <c r="FX34" s="155">
        <f>[1]ISRP50!AT36+[1]ISRP50!FK36</f>
        <v>0</v>
      </c>
      <c r="FY34" s="155"/>
      <c r="FZ34" s="156">
        <f t="shared" si="140"/>
        <v>1</v>
      </c>
      <c r="GA34" s="157">
        <f t="shared" si="141"/>
        <v>2</v>
      </c>
      <c r="GB34" s="155">
        <f>[1]ISRP50!CC36+[1]ISRP50!GH36</f>
        <v>0</v>
      </c>
      <c r="GC34" s="155">
        <f>[1]ISRP50!CE36+[1]ISRP50!GD36</f>
        <v>1</v>
      </c>
      <c r="GD34" s="155">
        <f>[1]ISRP50!EF36</f>
        <v>0</v>
      </c>
      <c r="GE34" s="155">
        <f>[1]ISRP50!CD36+[1]ISRP50!GE36</f>
        <v>1</v>
      </c>
      <c r="GF34" s="155">
        <f>[1]ISRP50!BZ36+[1]ISRP50!GF36</f>
        <v>0</v>
      </c>
      <c r="GG34" s="155">
        <f>[1]ISRP50!CA36+[1]ISRP50!GG36</f>
        <v>0</v>
      </c>
      <c r="GH34" s="155">
        <f>[1]ISRP50!BY36</f>
        <v>0</v>
      </c>
      <c r="GI34" s="155">
        <f>[1]ISRP50!CB36</f>
        <v>0</v>
      </c>
      <c r="GJ34" s="156">
        <f t="shared" si="159"/>
        <v>1</v>
      </c>
      <c r="GK34" s="155">
        <f>[1]ISRP50!GJ36</f>
        <v>1</v>
      </c>
      <c r="GL34" s="155">
        <f>[1]ISRP50!EE36+[1]ISRP50!GI36</f>
        <v>2</v>
      </c>
      <c r="GM34" s="155">
        <f>[1]ISRP50!EG36+[1]ISRP50!GK36</f>
        <v>0</v>
      </c>
      <c r="GN34" s="155">
        <f>[1]ISRP50!GL36</f>
        <v>0</v>
      </c>
      <c r="GO34" s="156">
        <f t="shared" si="142"/>
        <v>3</v>
      </c>
      <c r="GP34" s="156">
        <f t="shared" si="143"/>
        <v>3</v>
      </c>
      <c r="GQ34" s="157">
        <f t="shared" si="144"/>
        <v>5</v>
      </c>
      <c r="GR34" s="155">
        <f>[1]ISRP50!FT36</f>
        <v>1</v>
      </c>
      <c r="GS34" s="155">
        <f>[1]ISRP50!FU36</f>
        <v>0</v>
      </c>
      <c r="GT34" s="155">
        <f>[1]ISRP50!GB36</f>
        <v>0</v>
      </c>
      <c r="GU34" s="155">
        <f>[1]ISRP50!FV36</f>
        <v>0</v>
      </c>
      <c r="GV34" s="155">
        <f>[1]ISRP50!FW36</f>
        <v>0</v>
      </c>
      <c r="GW34" s="156">
        <f t="shared" si="145"/>
        <v>0</v>
      </c>
      <c r="GX34" s="155">
        <f>[1]ISRP50!FX36</f>
        <v>0</v>
      </c>
      <c r="GY34" s="155">
        <f>[1]ISRP50!FZ36</f>
        <v>7</v>
      </c>
      <c r="GZ34" s="155">
        <f>[1]ISRP50!GA36</f>
        <v>0</v>
      </c>
      <c r="HA34" s="155">
        <f>[1]ISRP50!FY36</f>
        <v>0</v>
      </c>
      <c r="HB34" s="157">
        <f t="shared" si="146"/>
        <v>8</v>
      </c>
      <c r="HE34" s="160">
        <f t="shared" si="147"/>
        <v>56</v>
      </c>
      <c r="HF34" s="160">
        <f t="shared" si="148"/>
        <v>29</v>
      </c>
      <c r="HG34" s="160">
        <f t="shared" si="149"/>
        <v>12</v>
      </c>
      <c r="HH34" s="160">
        <f t="shared" si="13"/>
        <v>97</v>
      </c>
      <c r="HI34" s="161"/>
      <c r="HJ34" s="162" t="s">
        <v>268</v>
      </c>
      <c r="HK34" s="265" t="s">
        <v>261</v>
      </c>
      <c r="HL34" s="222">
        <v>0</v>
      </c>
      <c r="HM34" s="222">
        <f>N5+O5+Q5+R5+S5+U5+V5+W5+Y5+Z5+AB5+AC5+AD5+AG5+AH5+AJ5+AM5</f>
        <v>447</v>
      </c>
      <c r="HN34" s="222">
        <f>BI5</f>
        <v>6</v>
      </c>
      <c r="HO34" s="222">
        <v>0</v>
      </c>
      <c r="HP34" s="222">
        <f>BT5+BU5+BV5+BW5+BX5+BY5+BZ5+CA5+CB5+CC5+CE5+CF5+CG5+CI5+CJ5+CK5+CL5+CN5</f>
        <v>310</v>
      </c>
      <c r="HQ34" s="222">
        <v>0</v>
      </c>
      <c r="HR34" s="223">
        <v>0</v>
      </c>
      <c r="HS34" s="222">
        <f>DR5</f>
        <v>43</v>
      </c>
      <c r="HT34" s="222">
        <v>0</v>
      </c>
      <c r="HU34" s="222">
        <v>0</v>
      </c>
      <c r="HV34" s="222">
        <v>0</v>
      </c>
      <c r="HW34" s="222">
        <f>ED5</f>
        <v>50</v>
      </c>
      <c r="HX34" s="222">
        <v>0</v>
      </c>
      <c r="HY34" s="222">
        <v>0</v>
      </c>
      <c r="HZ34" s="224">
        <v>0</v>
      </c>
      <c r="IA34" s="225">
        <f t="shared" ref="IA34:IA39" si="172">SUM(HL34:HZ34)</f>
        <v>856</v>
      </c>
      <c r="IB34" s="161"/>
    </row>
    <row r="35" spans="1:236" s="159" customFormat="1" ht="19.899999999999999" customHeight="1">
      <c r="A35" s="266"/>
      <c r="B35" s="250" t="s">
        <v>328</v>
      </c>
      <c r="C35" s="155">
        <f t="shared" si="115"/>
        <v>168</v>
      </c>
      <c r="D35" s="155">
        <f>[1]ISRP50!D37</f>
        <v>3</v>
      </c>
      <c r="E35" s="155">
        <f>[1]ISRP50!E37</f>
        <v>2</v>
      </c>
      <c r="F35" s="155">
        <f>[1]ISRP50!F37</f>
        <v>0</v>
      </c>
      <c r="G35" s="155">
        <f>[1]ISRP50!G37</f>
        <v>0</v>
      </c>
      <c r="H35" s="155">
        <f>[1]ISRP50!H37</f>
        <v>1</v>
      </c>
      <c r="I35" s="155">
        <f>[1]ISRP50!I37</f>
        <v>2</v>
      </c>
      <c r="J35" s="155">
        <f>[1]ISRP50!J37</f>
        <v>0</v>
      </c>
      <c r="K35" s="155">
        <f>[1]ISRP50!K37</f>
        <v>0</v>
      </c>
      <c r="L35" s="156">
        <f t="shared" si="161"/>
        <v>0</v>
      </c>
      <c r="M35" s="157">
        <f t="shared" si="151"/>
        <v>8</v>
      </c>
      <c r="N35" s="155">
        <f>[1]ISRP50!M37</f>
        <v>2</v>
      </c>
      <c r="O35" s="155">
        <f>[1]ISRP50!V37</f>
        <v>0</v>
      </c>
      <c r="P35" s="156">
        <f t="shared" si="116"/>
        <v>2</v>
      </c>
      <c r="Q35" s="155">
        <f>[1]ISRP50!N37</f>
        <v>0</v>
      </c>
      <c r="R35" s="251">
        <f>[1]ISRP50!O37</f>
        <v>57</v>
      </c>
      <c r="S35" s="251">
        <f>[1]ISRP50!P37</f>
        <v>1</v>
      </c>
      <c r="T35" s="156">
        <f t="shared" si="117"/>
        <v>58</v>
      </c>
      <c r="U35" s="251">
        <f>[1]ISRP50!Q37</f>
        <v>21</v>
      </c>
      <c r="V35" s="166">
        <f>[1]ISRP50!W37</f>
        <v>1</v>
      </c>
      <c r="W35" s="166">
        <f>[1]ISRP50!S37</f>
        <v>1</v>
      </c>
      <c r="X35" s="156">
        <f t="shared" si="118"/>
        <v>2</v>
      </c>
      <c r="Y35" s="166">
        <f>[1]ISRP50!X37</f>
        <v>7</v>
      </c>
      <c r="Z35" s="166">
        <f>[1]ISRP50!U37</f>
        <v>0</v>
      </c>
      <c r="AA35" s="156">
        <f t="shared" si="119"/>
        <v>7</v>
      </c>
      <c r="AB35" s="166">
        <f>[1]ISRP50!Y37</f>
        <v>0</v>
      </c>
      <c r="AC35" s="166">
        <f>[1]ISRP50!R37</f>
        <v>2</v>
      </c>
      <c r="AD35" s="166">
        <f>[1]ISRP50!T37</f>
        <v>0</v>
      </c>
      <c r="AE35" s="156">
        <f t="shared" si="120"/>
        <v>2</v>
      </c>
      <c r="AF35" s="155">
        <f>[1]ISRP50!Z37</f>
        <v>0</v>
      </c>
      <c r="AG35" s="155">
        <f>[1]ISRP50!AA37</f>
        <v>0</v>
      </c>
      <c r="AH35" s="155">
        <f>[1]ISRP50!BO37</f>
        <v>0</v>
      </c>
      <c r="AI35" s="155">
        <f>[1]ISRP50!AB37+[1]ISRP50!CF37</f>
        <v>0</v>
      </c>
      <c r="AJ35" s="155">
        <f>[1]ISRP50!BT37</f>
        <v>0</v>
      </c>
      <c r="AK35" s="156">
        <f t="shared" si="121"/>
        <v>0</v>
      </c>
      <c r="AL35" s="155">
        <f>[1]ISRP50!AC37+[1]ISRP50!CG37</f>
        <v>0</v>
      </c>
      <c r="AM35" s="155">
        <f>[1]ISRP50!CG37</f>
        <v>0</v>
      </c>
      <c r="AN35" s="156">
        <f t="shared" si="152"/>
        <v>0</v>
      </c>
      <c r="AO35" s="156">
        <f t="shared" si="162"/>
        <v>0</v>
      </c>
      <c r="AP35" s="157">
        <f t="shared" si="122"/>
        <v>92</v>
      </c>
      <c r="AQ35" s="155">
        <f>[1]ISRP50!AE37</f>
        <v>0</v>
      </c>
      <c r="AR35" s="155">
        <f>[1]ISRP50!AF37</f>
        <v>3</v>
      </c>
      <c r="AS35" s="155">
        <v>0</v>
      </c>
      <c r="AT35" s="157">
        <f t="shared" si="153"/>
        <v>3</v>
      </c>
      <c r="AU35" s="155">
        <f>[1]ISRP50!AP37+[1]ISRP50!DY37</f>
        <v>0</v>
      </c>
      <c r="AV35" s="155">
        <f>[1]ISRP50!AI37+[1]ISRP50!AO37</f>
        <v>3</v>
      </c>
      <c r="AW35" s="155">
        <f>[1]ISRP50!AK37</f>
        <v>1</v>
      </c>
      <c r="AX35" s="155">
        <v>0</v>
      </c>
      <c r="AY35" s="155">
        <f>[1]ISRP50!AH37</f>
        <v>2</v>
      </c>
      <c r="AZ35" s="155">
        <f>[1]ISRP50!AG37</f>
        <v>0</v>
      </c>
      <c r="BA35" s="155">
        <v>0</v>
      </c>
      <c r="BB35" s="155"/>
      <c r="BC35" s="155">
        <f>[1]ISRP50!AJ37</f>
        <v>0</v>
      </c>
      <c r="BD35" s="155">
        <f>[1]ISRP50!AL37</f>
        <v>1</v>
      </c>
      <c r="BE35" s="155">
        <f>[1]ISRP50!AM37</f>
        <v>1</v>
      </c>
      <c r="BF35" s="156">
        <f t="shared" si="123"/>
        <v>8</v>
      </c>
      <c r="BG35" s="157">
        <f t="shared" si="154"/>
        <v>11</v>
      </c>
      <c r="BH35" s="155">
        <f>[1]ISRP50!BD37</f>
        <v>2</v>
      </c>
      <c r="BI35" s="155">
        <f>[1]ISRP50!BC37</f>
        <v>0</v>
      </c>
      <c r="BJ35" s="155">
        <f>[1]ISRP50!BE37</f>
        <v>1</v>
      </c>
      <c r="BK35" s="155">
        <f>[1]ISRP50!BF37</f>
        <v>6</v>
      </c>
      <c r="BL35" s="155">
        <f>[1]ISRP50!BG37</f>
        <v>4</v>
      </c>
      <c r="BM35" s="155">
        <f>[1]ISRP50!BH37</f>
        <v>1</v>
      </c>
      <c r="BN35" s="155">
        <f>[1]ISRP50!BI37</f>
        <v>0</v>
      </c>
      <c r="BO35" s="155">
        <v>0</v>
      </c>
      <c r="BP35" s="155">
        <f>[1]ISRP50!BJ37</f>
        <v>1</v>
      </c>
      <c r="BQ35" s="155">
        <f>[1]ISRP50!BK37</f>
        <v>1</v>
      </c>
      <c r="BR35" s="156">
        <f t="shared" si="155"/>
        <v>2</v>
      </c>
      <c r="BS35" s="157">
        <f t="shared" si="124"/>
        <v>16</v>
      </c>
      <c r="BT35" s="155">
        <f>[1]ISRP50!CI37</f>
        <v>0</v>
      </c>
      <c r="BU35" s="155">
        <f>[1]ISRP50!CX37</f>
        <v>0</v>
      </c>
      <c r="BV35" s="155">
        <f>[1]ISRP50!CK37</f>
        <v>0</v>
      </c>
      <c r="BW35" s="155">
        <f>[1]ISRP50!CJ37</f>
        <v>1</v>
      </c>
      <c r="BX35" s="155">
        <f>[1]ISRP50!CO37</f>
        <v>0</v>
      </c>
      <c r="BY35" s="155">
        <f>[1]ISRP50!CP37</f>
        <v>0</v>
      </c>
      <c r="BZ35" s="155"/>
      <c r="CA35" s="155">
        <f>[1]ISRP50!CQ37</f>
        <v>0</v>
      </c>
      <c r="CB35" s="155"/>
      <c r="CC35" s="166">
        <f>[1]ISRP50!CR37</f>
        <v>0</v>
      </c>
      <c r="CD35" s="156">
        <f t="shared" si="163"/>
        <v>0</v>
      </c>
      <c r="CE35" s="155">
        <f>[1]ISRP50!CS37</f>
        <v>1</v>
      </c>
      <c r="CF35" s="155">
        <f>[1]ISRP50!CU37</f>
        <v>0</v>
      </c>
      <c r="CG35" s="155">
        <f>[1]ISRP50!CT37</f>
        <v>1</v>
      </c>
      <c r="CH35" s="156">
        <f t="shared" si="125"/>
        <v>1</v>
      </c>
      <c r="CI35" s="155">
        <f>[1]ISRP50!CL37</f>
        <v>0</v>
      </c>
      <c r="CJ35" s="155">
        <f>[1]ISRP50!CW37</f>
        <v>0</v>
      </c>
      <c r="CK35" s="155">
        <f>[1]ISRP50!CN37</f>
        <v>0</v>
      </c>
      <c r="CL35" s="155">
        <f>[1]ISRP50!CM37</f>
        <v>0</v>
      </c>
      <c r="CM35" s="155">
        <f t="shared" si="126"/>
        <v>0</v>
      </c>
      <c r="CN35" s="155">
        <f>[1]ISRP50!CV37</f>
        <v>0</v>
      </c>
      <c r="CO35" s="157">
        <f t="shared" si="127"/>
        <v>3</v>
      </c>
      <c r="CP35" s="155">
        <f>[1]ISRP50!CZ37</f>
        <v>0</v>
      </c>
      <c r="CQ35" s="155">
        <f>[1]ISRP50!DA37</f>
        <v>0</v>
      </c>
      <c r="CR35" s="155">
        <f>[1]ISRP50!DC37</f>
        <v>1</v>
      </c>
      <c r="CS35" s="156">
        <f t="shared" si="128"/>
        <v>1</v>
      </c>
      <c r="CT35" s="155">
        <f>[1]ISRP50!DD37</f>
        <v>0</v>
      </c>
      <c r="CU35" s="155">
        <f>[1]ISRP50!DE37</f>
        <v>0</v>
      </c>
      <c r="CV35" s="155">
        <f>[1]ISRP50!DF37</f>
        <v>0</v>
      </c>
      <c r="CW35" s="155">
        <v>0</v>
      </c>
      <c r="CX35" s="156">
        <f t="shared" si="129"/>
        <v>0</v>
      </c>
      <c r="CY35" s="155">
        <f>[1]ISRP50!DH37</f>
        <v>0</v>
      </c>
      <c r="CZ35" s="157">
        <f t="shared" si="130"/>
        <v>1</v>
      </c>
      <c r="DA35" s="155">
        <f>[1]ISRP50!DK37</f>
        <v>1</v>
      </c>
      <c r="DB35" s="155">
        <f>[1]ISRP50!DL37</f>
        <v>1</v>
      </c>
      <c r="DC35" s="155">
        <f>[1]ISRP50!DM37</f>
        <v>1</v>
      </c>
      <c r="DD35" s="155">
        <f>[1]ISRP50!DJ37</f>
        <v>6</v>
      </c>
      <c r="DE35" s="156">
        <f t="shared" si="164"/>
        <v>9</v>
      </c>
      <c r="DF35" s="155">
        <f>[1]ISRP50!DR37</f>
        <v>0</v>
      </c>
      <c r="DG35" s="155">
        <f>[1]ISRP50!DS37</f>
        <v>0</v>
      </c>
      <c r="DH35" s="155"/>
      <c r="DI35" s="155">
        <f>[1]ISRP50!DN37</f>
        <v>1</v>
      </c>
      <c r="DJ35" s="155"/>
      <c r="DK35" s="155">
        <f>[1]ISRP50!DO37</f>
        <v>0</v>
      </c>
      <c r="DL35" s="155">
        <f>[1]ISRP50!DP37</f>
        <v>1</v>
      </c>
      <c r="DM35" s="155"/>
      <c r="DN35" s="155">
        <f>[1]ISRP50!DQ37</f>
        <v>3</v>
      </c>
      <c r="DO35" s="155"/>
      <c r="DP35" s="156">
        <f t="shared" si="132"/>
        <v>5</v>
      </c>
      <c r="DQ35" s="157">
        <f t="shared" si="133"/>
        <v>14</v>
      </c>
      <c r="DR35" s="155">
        <f>[1]ISRP50!ED37</f>
        <v>0</v>
      </c>
      <c r="DS35" s="155">
        <f>[1]ISRP50!DU37</f>
        <v>1</v>
      </c>
      <c r="DT35" s="155">
        <f>[1]ISRP50!DV37</f>
        <v>0</v>
      </c>
      <c r="DU35" s="156">
        <f t="shared" si="134"/>
        <v>1</v>
      </c>
      <c r="DV35" s="155">
        <f>[1]ISRP50!DW37</f>
        <v>1</v>
      </c>
      <c r="DW35" s="155">
        <f>[1]ISRP50!AN37+[1]ISRP50!DZ37</f>
        <v>0</v>
      </c>
      <c r="DX35" s="155">
        <f>[1]ISRP50!DX37</f>
        <v>0</v>
      </c>
      <c r="DY35" s="155">
        <f>[1]ISRP50!EA37</f>
        <v>0</v>
      </c>
      <c r="DZ35" s="155">
        <f>[1]ISRP50!EB37</f>
        <v>0</v>
      </c>
      <c r="EA35" s="155">
        <f>[1]ISRP50!EC37</f>
        <v>0</v>
      </c>
      <c r="EB35" s="156">
        <f t="shared" si="135"/>
        <v>0</v>
      </c>
      <c r="EC35" s="157">
        <f t="shared" si="136"/>
        <v>2</v>
      </c>
      <c r="ED35" s="155">
        <f>[1]ISRP50!EJ37</f>
        <v>0</v>
      </c>
      <c r="EE35" s="157">
        <f t="shared" si="156"/>
        <v>0</v>
      </c>
      <c r="EF35" s="155">
        <f>[1]ISRP50!EN37</f>
        <v>0</v>
      </c>
      <c r="EG35" s="155">
        <f>[1]ISRP50!EO37</f>
        <v>0</v>
      </c>
      <c r="EH35" s="155">
        <f>[1]ISRP50!EP37</f>
        <v>0</v>
      </c>
      <c r="EI35" s="155">
        <f>[1]ISRP50!FB37</f>
        <v>1</v>
      </c>
      <c r="EJ35" s="155">
        <f>[1]ISRP50!ER37</f>
        <v>1</v>
      </c>
      <c r="EK35" s="155">
        <f>[1]ISRP50!ET37</f>
        <v>0</v>
      </c>
      <c r="EL35" s="156">
        <f t="shared" si="157"/>
        <v>2</v>
      </c>
      <c r="EM35" s="155">
        <f>[1]ISRP50!EW37</f>
        <v>0</v>
      </c>
      <c r="EN35" s="155">
        <f>[1]ISRP50!BU37+[1]ISRP50!EL37</f>
        <v>6</v>
      </c>
      <c r="EO35" s="155">
        <f>[1]ISRP50!BV37</f>
        <v>0</v>
      </c>
      <c r="EP35" s="155">
        <f>[1]ISRP50!BW37</f>
        <v>0</v>
      </c>
      <c r="EQ35" s="155">
        <f>[1]ISRP50!BR37</f>
        <v>0</v>
      </c>
      <c r="ER35" s="155">
        <f>[1]ISRP50!BS37</f>
        <v>0</v>
      </c>
      <c r="ES35" s="155">
        <f>[1]ISRP50!BX37</f>
        <v>0</v>
      </c>
      <c r="ET35" s="155">
        <f>[1]ISRP50!BL37+[1]ISRP50!EM37</f>
        <v>5</v>
      </c>
      <c r="EU35" s="155">
        <f>[1]ISRP50!BQ37</f>
        <v>0</v>
      </c>
      <c r="EV35" s="155">
        <f>[1]ISRP50!BR37</f>
        <v>0</v>
      </c>
      <c r="EW35" s="155">
        <f>[1]ISRP50!BX37</f>
        <v>0</v>
      </c>
      <c r="EX35" s="155">
        <f>[1]ISRP50!BS37</f>
        <v>0</v>
      </c>
      <c r="EY35" s="155">
        <f>[1]ISRP50!EU37</f>
        <v>0</v>
      </c>
      <c r="EZ35" s="155">
        <f>[1]ISRP50!EV37</f>
        <v>0</v>
      </c>
      <c r="FA35" s="156">
        <f t="shared" si="158"/>
        <v>5</v>
      </c>
      <c r="FB35" s="157">
        <f t="shared" si="137"/>
        <v>13</v>
      </c>
      <c r="FC35" s="155">
        <f>[1]ISRP50!FF37</f>
        <v>0</v>
      </c>
      <c r="FD35" s="157">
        <f t="shared" si="138"/>
        <v>0</v>
      </c>
      <c r="FE35" s="155">
        <f>[1]ISRP50!FM37</f>
        <v>0</v>
      </c>
      <c r="FF35" s="155">
        <f>[1]ISRP50!FO37</f>
        <v>0</v>
      </c>
      <c r="FG35" s="155">
        <f>[1]ISRP50!FR37</f>
        <v>0</v>
      </c>
      <c r="FH35" s="155">
        <f>[1]ISRP50!FN37</f>
        <v>0</v>
      </c>
      <c r="FI35" s="155">
        <f>[1]ISRP50!FP37</f>
        <v>0</v>
      </c>
      <c r="FJ35" s="155">
        <f>[1]ISRP50!FQ37</f>
        <v>0</v>
      </c>
      <c r="FK35" s="156">
        <f t="shared" si="139"/>
        <v>0</v>
      </c>
      <c r="FL35" s="155">
        <f>[1]ISRP50!FP37</f>
        <v>0</v>
      </c>
      <c r="FM35" s="155">
        <f>[1]ISRP50!AU37+[1]ISRP50!FL37</f>
        <v>2</v>
      </c>
      <c r="FN35" s="155">
        <f>[1]ISRP50!FH37</f>
        <v>0</v>
      </c>
      <c r="FO35" s="155">
        <f>[1]ISRP50!AZ37</f>
        <v>0</v>
      </c>
      <c r="FP35" s="155">
        <f>[1]ISRP50!AR37+[1]ISRP50!FI37</f>
        <v>0</v>
      </c>
      <c r="FQ35" s="155">
        <f>[1]ISRP50!AW37</f>
        <v>0</v>
      </c>
      <c r="FR35" s="155">
        <f>[1]ISRP50!AS37+[1]ISRP50!FJ37</f>
        <v>0</v>
      </c>
      <c r="FS35" s="155"/>
      <c r="FT35" s="155"/>
      <c r="FU35" s="155">
        <f>[1]ISRP50!AY37</f>
        <v>0</v>
      </c>
      <c r="FV35" s="155">
        <f>[1]ISRP50!AX37</f>
        <v>0</v>
      </c>
      <c r="FW35" s="155">
        <v>0</v>
      </c>
      <c r="FX35" s="155">
        <f>[1]ISRP50!AT37+[1]ISRP50!FK37</f>
        <v>1</v>
      </c>
      <c r="FY35" s="155"/>
      <c r="FZ35" s="156">
        <f t="shared" si="140"/>
        <v>3</v>
      </c>
      <c r="GA35" s="157">
        <f t="shared" si="141"/>
        <v>3</v>
      </c>
      <c r="GB35" s="155">
        <f>[1]ISRP50!CC37+[1]ISRP50!GH37</f>
        <v>1</v>
      </c>
      <c r="GC35" s="155">
        <f>[1]ISRP50!CE37+[1]ISRP50!GD37</f>
        <v>1</v>
      </c>
      <c r="GD35" s="155">
        <f>[1]ISRP50!EF37</f>
        <v>0</v>
      </c>
      <c r="GE35" s="155">
        <f>[1]ISRP50!CD37+[1]ISRP50!GE37</f>
        <v>0</v>
      </c>
      <c r="GF35" s="155">
        <f>[1]ISRP50!BZ37+[1]ISRP50!GF37</f>
        <v>1</v>
      </c>
      <c r="GG35" s="155">
        <f>[1]ISRP50!CA37+[1]ISRP50!GG37</f>
        <v>0</v>
      </c>
      <c r="GH35" s="155">
        <f>[1]ISRP50!BY37</f>
        <v>0</v>
      </c>
      <c r="GI35" s="155">
        <f>[1]ISRP50!CB37</f>
        <v>0</v>
      </c>
      <c r="GJ35" s="156">
        <f>SUM(GE35:GI35)</f>
        <v>1</v>
      </c>
      <c r="GK35" s="155">
        <f>[1]ISRP50!GJ37</f>
        <v>0</v>
      </c>
      <c r="GL35" s="155">
        <f>[1]ISRP50!EE37+[1]ISRP50!GI37</f>
        <v>1</v>
      </c>
      <c r="GM35" s="155">
        <f>[1]ISRP50!EG37+[1]ISRP50!GK37</f>
        <v>0</v>
      </c>
      <c r="GN35" s="155">
        <f>[1]ISRP50!GL37</f>
        <v>0</v>
      </c>
      <c r="GO35" s="156">
        <f t="shared" si="142"/>
        <v>1</v>
      </c>
      <c r="GP35" s="156">
        <f t="shared" si="143"/>
        <v>1</v>
      </c>
      <c r="GQ35" s="157">
        <f t="shared" si="144"/>
        <v>4</v>
      </c>
      <c r="GR35" s="155">
        <f>[1]ISRP50!FT37</f>
        <v>0</v>
      </c>
      <c r="GS35" s="155">
        <f>[1]ISRP50!FU37</f>
        <v>0</v>
      </c>
      <c r="GT35" s="155">
        <f>[1]ISRP50!GB37</f>
        <v>0</v>
      </c>
      <c r="GU35" s="155">
        <f>[1]ISRP50!FV37</f>
        <v>0</v>
      </c>
      <c r="GV35" s="155">
        <f>[1]ISRP50!FW37</f>
        <v>0</v>
      </c>
      <c r="GW35" s="156">
        <f t="shared" si="145"/>
        <v>0</v>
      </c>
      <c r="GX35" s="155">
        <f>[1]ISRP50!FX37</f>
        <v>0</v>
      </c>
      <c r="GY35" s="155">
        <f>[1]ISRP50!FZ37</f>
        <v>1</v>
      </c>
      <c r="GZ35" s="155">
        <f>[1]ISRP50!GA37</f>
        <v>0</v>
      </c>
      <c r="HA35" s="155">
        <f>[1]ISRP50!FY37</f>
        <v>0</v>
      </c>
      <c r="HB35" s="157">
        <f t="shared" si="146"/>
        <v>1</v>
      </c>
      <c r="HE35" s="160">
        <f t="shared" si="147"/>
        <v>72</v>
      </c>
      <c r="HF35" s="160">
        <f t="shared" si="148"/>
        <v>95</v>
      </c>
      <c r="HG35" s="160">
        <f t="shared" si="149"/>
        <v>1</v>
      </c>
      <c r="HH35" s="160">
        <f t="shared" si="13"/>
        <v>168</v>
      </c>
      <c r="HI35" s="161"/>
      <c r="HJ35" s="168" t="s">
        <v>273</v>
      </c>
      <c r="HK35" s="267" t="s">
        <v>261</v>
      </c>
      <c r="HL35" s="227">
        <v>0</v>
      </c>
      <c r="HM35" s="227">
        <f>N6+O6+Q6+R6+S6+U6+V6+W6+Y6+Z6+AB6+AC6+AD6+AG6+AH6+AJ6+AM6</f>
        <v>335</v>
      </c>
      <c r="HN35" s="227">
        <f>BI6</f>
        <v>6</v>
      </c>
      <c r="HO35" s="227">
        <v>0</v>
      </c>
      <c r="HP35" s="222">
        <f t="shared" ref="HP35" si="173">BT6+BU6+BV6+BW6+BX6+BY6+BZ6+CA6+CB6+CC6+CE6+CF6+CG6+CI6+CJ6+CK6+CL6+CN6</f>
        <v>243</v>
      </c>
      <c r="HQ35" s="227">
        <v>0</v>
      </c>
      <c r="HR35" s="228">
        <v>0</v>
      </c>
      <c r="HS35" s="227">
        <f>DR6</f>
        <v>43</v>
      </c>
      <c r="HT35" s="227">
        <v>0</v>
      </c>
      <c r="HU35" s="227">
        <v>0</v>
      </c>
      <c r="HV35" s="227">
        <v>0</v>
      </c>
      <c r="HW35" s="227">
        <f>ED6</f>
        <v>46</v>
      </c>
      <c r="HX35" s="227">
        <v>0</v>
      </c>
      <c r="HY35" s="227">
        <v>0</v>
      </c>
      <c r="HZ35" s="229">
        <v>0</v>
      </c>
      <c r="IA35" s="225">
        <f t="shared" si="172"/>
        <v>673</v>
      </c>
      <c r="IB35" s="161"/>
    </row>
    <row r="36" spans="1:236" s="159" customFormat="1" ht="18.75" customHeight="1">
      <c r="A36" s="266"/>
      <c r="B36" s="254" t="s">
        <v>329</v>
      </c>
      <c r="C36" s="155">
        <f t="shared" si="115"/>
        <v>383</v>
      </c>
      <c r="D36" s="155">
        <f>[1]ISRP50!D38</f>
        <v>0</v>
      </c>
      <c r="E36" s="155">
        <f>[1]ISRP50!E38</f>
        <v>0</v>
      </c>
      <c r="F36" s="155">
        <f>[1]ISRP50!F38</f>
        <v>0</v>
      </c>
      <c r="G36" s="155">
        <f>[1]ISRP50!G38</f>
        <v>0</v>
      </c>
      <c r="H36" s="155">
        <f>[1]ISRP50!H38</f>
        <v>0</v>
      </c>
      <c r="I36" s="155">
        <f>[1]ISRP50!I38</f>
        <v>0</v>
      </c>
      <c r="J36" s="155">
        <f>[1]ISRP50!J38</f>
        <v>0</v>
      </c>
      <c r="K36" s="155">
        <f>[1]ISRP50!K38</f>
        <v>0</v>
      </c>
      <c r="L36" s="156">
        <f t="shared" si="161"/>
        <v>0</v>
      </c>
      <c r="M36" s="157">
        <f t="shared" si="151"/>
        <v>0</v>
      </c>
      <c r="N36" s="155">
        <f>[1]ISRP50!M38</f>
        <v>0</v>
      </c>
      <c r="O36" s="155">
        <f>[1]ISRP50!V38</f>
        <v>0</v>
      </c>
      <c r="P36" s="156">
        <f t="shared" si="116"/>
        <v>0</v>
      </c>
      <c r="Q36" s="155">
        <f>[1]ISRP50!N38</f>
        <v>1</v>
      </c>
      <c r="R36" s="155">
        <f>[1]ISRP50!O38</f>
        <v>1</v>
      </c>
      <c r="S36" s="155">
        <f>[1]ISRP50!P38</f>
        <v>0</v>
      </c>
      <c r="T36" s="156">
        <f t="shared" si="117"/>
        <v>1</v>
      </c>
      <c r="U36" s="155">
        <f>[1]ISRP50!Q38</f>
        <v>0</v>
      </c>
      <c r="V36" s="166">
        <f>[1]ISRP50!W38</f>
        <v>0</v>
      </c>
      <c r="W36" s="166">
        <f>[1]ISRP50!S38</f>
        <v>0</v>
      </c>
      <c r="X36" s="156">
        <f t="shared" si="118"/>
        <v>0</v>
      </c>
      <c r="Y36" s="166">
        <f>[1]ISRP50!X38</f>
        <v>0</v>
      </c>
      <c r="Z36" s="166">
        <f>[1]ISRP50!U38</f>
        <v>0</v>
      </c>
      <c r="AA36" s="156">
        <f t="shared" si="119"/>
        <v>0</v>
      </c>
      <c r="AB36" s="166">
        <f>[1]ISRP50!Y38</f>
        <v>0</v>
      </c>
      <c r="AC36" s="166">
        <f>[1]ISRP50!R38</f>
        <v>0</v>
      </c>
      <c r="AD36" s="166">
        <f>[1]ISRP50!T38</f>
        <v>0</v>
      </c>
      <c r="AE36" s="156">
        <f t="shared" si="120"/>
        <v>0</v>
      </c>
      <c r="AF36" s="155">
        <f>[1]ISRP50!Z38</f>
        <v>0</v>
      </c>
      <c r="AG36" s="155">
        <f>[1]ISRP50!AA38</f>
        <v>0</v>
      </c>
      <c r="AH36" s="155">
        <f>[1]ISRP50!BO38</f>
        <v>0</v>
      </c>
      <c r="AI36" s="155">
        <f>[1]ISRP50!AB38+[1]ISRP50!CF38</f>
        <v>0</v>
      </c>
      <c r="AJ36" s="155">
        <f>[1]ISRP50!BT38</f>
        <v>0</v>
      </c>
      <c r="AK36" s="156">
        <f t="shared" si="121"/>
        <v>0</v>
      </c>
      <c r="AL36" s="155">
        <f>[1]ISRP50!AC38+[1]ISRP50!CG38</f>
        <v>0</v>
      </c>
      <c r="AM36" s="155">
        <f>[1]ISRP50!CG38</f>
        <v>0</v>
      </c>
      <c r="AN36" s="156">
        <f t="shared" si="152"/>
        <v>0</v>
      </c>
      <c r="AO36" s="156">
        <f t="shared" si="162"/>
        <v>0</v>
      </c>
      <c r="AP36" s="157">
        <f t="shared" si="122"/>
        <v>2</v>
      </c>
      <c r="AQ36" s="155">
        <f>[1]ISRP50!AE38</f>
        <v>0</v>
      </c>
      <c r="AR36" s="155">
        <f>[1]ISRP50!AF38</f>
        <v>1</v>
      </c>
      <c r="AS36" s="155">
        <v>0</v>
      </c>
      <c r="AT36" s="157">
        <f t="shared" si="153"/>
        <v>1</v>
      </c>
      <c r="AU36" s="155">
        <f>[1]ISRP50!AP38+[1]ISRP50!DY38</f>
        <v>0</v>
      </c>
      <c r="AV36" s="155">
        <f>[1]ISRP50!AI38+[1]ISRP50!AO38</f>
        <v>0</v>
      </c>
      <c r="AW36" s="155">
        <f>[1]ISRP50!AK38</f>
        <v>0</v>
      </c>
      <c r="AX36" s="155">
        <v>0</v>
      </c>
      <c r="AY36" s="155">
        <f>[1]ISRP50!AH38</f>
        <v>0</v>
      </c>
      <c r="AZ36" s="155">
        <f>[1]ISRP50!AG38</f>
        <v>0</v>
      </c>
      <c r="BA36" s="155">
        <v>0</v>
      </c>
      <c r="BB36" s="155"/>
      <c r="BC36" s="155">
        <f>[1]ISRP50!AJ38</f>
        <v>0</v>
      </c>
      <c r="BD36" s="155">
        <f>[1]ISRP50!AL38</f>
        <v>0</v>
      </c>
      <c r="BE36" s="155">
        <f>[1]ISRP50!AM38</f>
        <v>0</v>
      </c>
      <c r="BF36" s="156">
        <f t="shared" si="123"/>
        <v>0</v>
      </c>
      <c r="BG36" s="157">
        <f t="shared" si="154"/>
        <v>1</v>
      </c>
      <c r="BH36" s="155">
        <f>[1]ISRP50!BD38</f>
        <v>0</v>
      </c>
      <c r="BI36" s="155">
        <f>[1]ISRP50!BC38</f>
        <v>0</v>
      </c>
      <c r="BJ36" s="155">
        <f>[1]ISRP50!BE38</f>
        <v>0</v>
      </c>
      <c r="BK36" s="155">
        <f>[1]ISRP50!BF38</f>
        <v>0</v>
      </c>
      <c r="BL36" s="155">
        <f>[1]ISRP50!BG38</f>
        <v>0</v>
      </c>
      <c r="BM36" s="155">
        <f>[1]ISRP50!BH38</f>
        <v>0</v>
      </c>
      <c r="BN36" s="155">
        <f>[1]ISRP50!BI38</f>
        <v>0</v>
      </c>
      <c r="BO36" s="155">
        <v>0</v>
      </c>
      <c r="BP36" s="155">
        <f>[1]ISRP50!BJ38</f>
        <v>0</v>
      </c>
      <c r="BQ36" s="155">
        <f>[1]ISRP50!BK38</f>
        <v>0</v>
      </c>
      <c r="BR36" s="156">
        <f t="shared" si="155"/>
        <v>0</v>
      </c>
      <c r="BS36" s="157">
        <f t="shared" si="124"/>
        <v>0</v>
      </c>
      <c r="BT36" s="155">
        <f>[1]ISRP50!CI38</f>
        <v>0</v>
      </c>
      <c r="BU36" s="155">
        <f>[1]ISRP50!CX38</f>
        <v>0</v>
      </c>
      <c r="BV36" s="155">
        <f>[1]ISRP50!CK38</f>
        <v>0</v>
      </c>
      <c r="BW36" s="155">
        <f>[1]ISRP50!CJ38</f>
        <v>0</v>
      </c>
      <c r="BX36" s="155">
        <f>[1]ISRP50!CO38</f>
        <v>0</v>
      </c>
      <c r="BY36" s="155">
        <f>[1]ISRP50!CP38</f>
        <v>0</v>
      </c>
      <c r="BZ36" s="155"/>
      <c r="CA36" s="155">
        <f>[1]ISRP50!CQ38</f>
        <v>0</v>
      </c>
      <c r="CB36" s="155"/>
      <c r="CC36" s="166">
        <f>[1]ISRP50!CR38</f>
        <v>0</v>
      </c>
      <c r="CD36" s="156">
        <f t="shared" si="163"/>
        <v>0</v>
      </c>
      <c r="CE36" s="155">
        <f>[1]ISRP50!CS38</f>
        <v>0</v>
      </c>
      <c r="CF36" s="155">
        <f>[1]ISRP50!CU38</f>
        <v>0</v>
      </c>
      <c r="CG36" s="155">
        <f>[1]ISRP50!CT38</f>
        <v>0</v>
      </c>
      <c r="CH36" s="156">
        <f t="shared" si="125"/>
        <v>0</v>
      </c>
      <c r="CI36" s="155">
        <f>[1]ISRP50!CL38</f>
        <v>0</v>
      </c>
      <c r="CJ36" s="155">
        <f>[1]ISRP50!CW38</f>
        <v>0</v>
      </c>
      <c r="CK36" s="155">
        <f>[1]ISRP50!CN38</f>
        <v>0</v>
      </c>
      <c r="CL36" s="155">
        <f>[1]ISRP50!CM38</f>
        <v>0</v>
      </c>
      <c r="CM36" s="155">
        <f t="shared" si="126"/>
        <v>0</v>
      </c>
      <c r="CN36" s="155">
        <f>[1]ISRP50!CV38</f>
        <v>0</v>
      </c>
      <c r="CO36" s="157">
        <f t="shared" si="127"/>
        <v>0</v>
      </c>
      <c r="CP36" s="155">
        <f>[1]ISRP50!CZ38</f>
        <v>0</v>
      </c>
      <c r="CQ36" s="155">
        <f>[1]ISRP50!DA38</f>
        <v>0</v>
      </c>
      <c r="CR36" s="155">
        <f>[1]ISRP50!DC38</f>
        <v>0</v>
      </c>
      <c r="CS36" s="156">
        <f t="shared" si="128"/>
        <v>0</v>
      </c>
      <c r="CT36" s="155">
        <f>[1]ISRP50!DD38</f>
        <v>0</v>
      </c>
      <c r="CU36" s="155">
        <f>[1]ISRP50!DE38</f>
        <v>0</v>
      </c>
      <c r="CV36" s="155">
        <f>[1]ISRP50!DF38</f>
        <v>0</v>
      </c>
      <c r="CW36" s="155">
        <v>0</v>
      </c>
      <c r="CX36" s="156">
        <f t="shared" si="129"/>
        <v>0</v>
      </c>
      <c r="CY36" s="155">
        <f>[1]ISRP50!DH38</f>
        <v>0</v>
      </c>
      <c r="CZ36" s="157">
        <f t="shared" si="130"/>
        <v>0</v>
      </c>
      <c r="DA36" s="155">
        <f>[1]ISRP50!DK38</f>
        <v>0</v>
      </c>
      <c r="DB36" s="155">
        <f>[1]ISRP50!DL38</f>
        <v>1</v>
      </c>
      <c r="DC36" s="155">
        <f>[1]ISRP50!DM38</f>
        <v>0</v>
      </c>
      <c r="DD36" s="155">
        <f>[1]ISRP50!DJ38</f>
        <v>0</v>
      </c>
      <c r="DE36" s="156">
        <f t="shared" si="164"/>
        <v>1</v>
      </c>
      <c r="DF36" s="155">
        <f>[1]ISRP50!DR38</f>
        <v>0</v>
      </c>
      <c r="DG36" s="155">
        <f>[1]ISRP50!DS38</f>
        <v>0</v>
      </c>
      <c r="DH36" s="155"/>
      <c r="DI36" s="155">
        <f>[1]ISRP50!DN38</f>
        <v>0</v>
      </c>
      <c r="DJ36" s="155"/>
      <c r="DK36" s="155">
        <f>[1]ISRP50!DO38</f>
        <v>0</v>
      </c>
      <c r="DL36" s="155">
        <f>[1]ISRP50!DP38</f>
        <v>0</v>
      </c>
      <c r="DM36" s="155"/>
      <c r="DN36" s="155">
        <f>[1]ISRP50!DQ38</f>
        <v>0</v>
      </c>
      <c r="DO36" s="155"/>
      <c r="DP36" s="156">
        <f t="shared" si="132"/>
        <v>0</v>
      </c>
      <c r="DQ36" s="157">
        <f t="shared" si="133"/>
        <v>1</v>
      </c>
      <c r="DR36" s="155">
        <f>[1]ISRP50!ED38</f>
        <v>0</v>
      </c>
      <c r="DS36" s="155">
        <f>[1]ISRP50!DU38</f>
        <v>0</v>
      </c>
      <c r="DT36" s="155">
        <f>[1]ISRP50!DV38</f>
        <v>0</v>
      </c>
      <c r="DU36" s="156">
        <f t="shared" si="134"/>
        <v>0</v>
      </c>
      <c r="DV36" s="155">
        <f>[1]ISRP50!DW38</f>
        <v>0</v>
      </c>
      <c r="DW36" s="155">
        <f>[1]ISRP50!AN38+[1]ISRP50!DZ38</f>
        <v>0</v>
      </c>
      <c r="DX36" s="155">
        <f>[1]ISRP50!DX38</f>
        <v>0</v>
      </c>
      <c r="DY36" s="155">
        <f>[1]ISRP50!EA38</f>
        <v>0</v>
      </c>
      <c r="DZ36" s="155">
        <f>[1]ISRP50!EB38</f>
        <v>0</v>
      </c>
      <c r="EA36" s="155">
        <f>[1]ISRP50!EC38</f>
        <v>0</v>
      </c>
      <c r="EB36" s="156">
        <f t="shared" si="135"/>
        <v>0</v>
      </c>
      <c r="EC36" s="157">
        <f t="shared" si="136"/>
        <v>0</v>
      </c>
      <c r="ED36" s="155">
        <f>[1]ISRP50!EJ38</f>
        <v>0</v>
      </c>
      <c r="EE36" s="157">
        <f t="shared" si="156"/>
        <v>0</v>
      </c>
      <c r="EF36" s="155">
        <f>[1]ISRP50!EN38</f>
        <v>0</v>
      </c>
      <c r="EG36" s="155">
        <f>[1]ISRP50!EO38</f>
        <v>0</v>
      </c>
      <c r="EH36" s="155">
        <f>[1]ISRP50!EP38</f>
        <v>0</v>
      </c>
      <c r="EI36" s="155">
        <f>[1]ISRP50!FB38</f>
        <v>0</v>
      </c>
      <c r="EJ36" s="155">
        <f>[1]ISRP50!ER38</f>
        <v>0</v>
      </c>
      <c r="EK36" s="155">
        <f>[1]ISRP50!ET38</f>
        <v>0</v>
      </c>
      <c r="EL36" s="156">
        <f t="shared" si="157"/>
        <v>0</v>
      </c>
      <c r="EM36" s="155">
        <f>[1]ISRP50!EW38</f>
        <v>0</v>
      </c>
      <c r="EN36" s="155">
        <f>[1]ISRP50!BU38+[1]ISRP50!EL38</f>
        <v>1</v>
      </c>
      <c r="EO36" s="155">
        <f>[1]ISRP50!BV38</f>
        <v>0</v>
      </c>
      <c r="EP36" s="155">
        <f>[1]ISRP50!BW38</f>
        <v>0</v>
      </c>
      <c r="EQ36" s="155">
        <f>[1]ISRP50!BR38</f>
        <v>0</v>
      </c>
      <c r="ER36" s="155">
        <f>[1]ISRP50!BS38</f>
        <v>0</v>
      </c>
      <c r="ES36" s="155">
        <f>[1]ISRP50!BX38</f>
        <v>0</v>
      </c>
      <c r="ET36" s="155">
        <f>[1]ISRP50!BL38+[1]ISRP50!EM38</f>
        <v>0</v>
      </c>
      <c r="EU36" s="155">
        <f>[1]ISRP50!BQ38</f>
        <v>0</v>
      </c>
      <c r="EV36" s="155">
        <f>[1]ISRP50!BR38</f>
        <v>0</v>
      </c>
      <c r="EW36" s="155">
        <f>[1]ISRP50!BX38</f>
        <v>0</v>
      </c>
      <c r="EX36" s="155">
        <f>[1]ISRP50!BS38</f>
        <v>0</v>
      </c>
      <c r="EY36" s="155">
        <f>[1]ISRP50!EU38</f>
        <v>0</v>
      </c>
      <c r="EZ36" s="155">
        <f>[1]ISRP50!EV38</f>
        <v>0</v>
      </c>
      <c r="FA36" s="156">
        <f t="shared" si="158"/>
        <v>0</v>
      </c>
      <c r="FB36" s="157">
        <f t="shared" si="137"/>
        <v>1</v>
      </c>
      <c r="FC36" s="155">
        <f>[1]ISRP50!FF38</f>
        <v>0</v>
      </c>
      <c r="FD36" s="157">
        <f t="shared" si="138"/>
        <v>0</v>
      </c>
      <c r="FE36" s="155">
        <f>[1]ISRP50!FM38</f>
        <v>0</v>
      </c>
      <c r="FF36" s="155">
        <f>[1]ISRP50!FO38</f>
        <v>0</v>
      </c>
      <c r="FG36" s="155">
        <f>[1]ISRP50!FR38</f>
        <v>0</v>
      </c>
      <c r="FH36" s="155">
        <f>[1]ISRP50!FN38</f>
        <v>0</v>
      </c>
      <c r="FI36" s="155">
        <f>[1]ISRP50!FP38</f>
        <v>0</v>
      </c>
      <c r="FJ36" s="155">
        <f>[1]ISRP50!FQ38</f>
        <v>0</v>
      </c>
      <c r="FK36" s="156">
        <f t="shared" si="139"/>
        <v>0</v>
      </c>
      <c r="FL36" s="155">
        <f>[1]ISRP50!FP38</f>
        <v>0</v>
      </c>
      <c r="FM36" s="155">
        <f>[1]ISRP50!AU38+[1]ISRP50!FL38</f>
        <v>0</v>
      </c>
      <c r="FN36" s="155">
        <f>[1]ISRP50!FH38</f>
        <v>0</v>
      </c>
      <c r="FO36" s="155">
        <f>[1]ISRP50!AZ38</f>
        <v>0</v>
      </c>
      <c r="FP36" s="155">
        <f>[1]ISRP50!AR38+[1]ISRP50!FI38</f>
        <v>0</v>
      </c>
      <c r="FQ36" s="155">
        <f>[1]ISRP50!AW38</f>
        <v>0</v>
      </c>
      <c r="FR36" s="155">
        <f>[1]ISRP50!AS38+[1]ISRP50!FJ38</f>
        <v>0</v>
      </c>
      <c r="FS36" s="155"/>
      <c r="FT36" s="155"/>
      <c r="FU36" s="155">
        <f>[1]ISRP50!AY38</f>
        <v>0</v>
      </c>
      <c r="FV36" s="155">
        <f>[1]ISRP50!AX38</f>
        <v>0</v>
      </c>
      <c r="FW36" s="155">
        <v>0</v>
      </c>
      <c r="FX36" s="155">
        <f>[1]ISRP50!AT38+[1]ISRP50!FK38</f>
        <v>0</v>
      </c>
      <c r="FY36" s="155"/>
      <c r="FZ36" s="156">
        <f t="shared" si="140"/>
        <v>0</v>
      </c>
      <c r="GA36" s="157">
        <f t="shared" si="141"/>
        <v>0</v>
      </c>
      <c r="GB36" s="251">
        <f>[1]ISRP50!CC38+[1]ISRP50!GH38</f>
        <v>4</v>
      </c>
      <c r="GC36" s="251">
        <f>[1]ISRP50!CE38+[1]ISRP50!GD38</f>
        <v>47</v>
      </c>
      <c r="GD36" s="251">
        <f>[1]ISRP50!EF38</f>
        <v>10</v>
      </c>
      <c r="GE36" s="251">
        <f>[1]ISRP50!CD38+[1]ISRP50!GE38</f>
        <v>3</v>
      </c>
      <c r="GF36" s="251">
        <f>[1]ISRP50!BZ38+[1]ISRP50!GF38</f>
        <v>4</v>
      </c>
      <c r="GG36" s="251">
        <f>[1]ISRP50!CA38+[1]ISRP50!GG38</f>
        <v>2</v>
      </c>
      <c r="GH36" s="251">
        <f>[1]ISRP50!BY38</f>
        <v>0</v>
      </c>
      <c r="GI36" s="251">
        <f>[1]ISRP50!CB38</f>
        <v>0</v>
      </c>
      <c r="GJ36" s="156">
        <f t="shared" si="159"/>
        <v>9</v>
      </c>
      <c r="GK36" s="251">
        <f>[1]ISRP50!GJ38</f>
        <v>6</v>
      </c>
      <c r="GL36" s="251">
        <f>[1]ISRP50!EE38+[1]ISRP50!GI38</f>
        <v>300</v>
      </c>
      <c r="GM36" s="251">
        <f>[1]ISRP50!EG38+[1]ISRP50!GK38</f>
        <v>2</v>
      </c>
      <c r="GN36" s="251">
        <f>[1]ISRP50!GL38</f>
        <v>0</v>
      </c>
      <c r="GO36" s="156">
        <f t="shared" si="142"/>
        <v>308</v>
      </c>
      <c r="GP36" s="156">
        <f t="shared" si="143"/>
        <v>318</v>
      </c>
      <c r="GQ36" s="157">
        <f t="shared" si="144"/>
        <v>378</v>
      </c>
      <c r="GR36" s="155">
        <f>[1]ISRP50!FT38</f>
        <v>0</v>
      </c>
      <c r="GS36" s="155">
        <f>[1]ISRP50!FU38</f>
        <v>0</v>
      </c>
      <c r="GT36" s="155">
        <f>[1]ISRP50!GB38</f>
        <v>0</v>
      </c>
      <c r="GU36" s="155">
        <f>[1]ISRP50!FV38</f>
        <v>0</v>
      </c>
      <c r="GV36" s="155">
        <f>[1]ISRP50!FW38</f>
        <v>0</v>
      </c>
      <c r="GW36" s="156">
        <f t="shared" si="145"/>
        <v>0</v>
      </c>
      <c r="GX36" s="155">
        <f>[1]ISRP50!FX38</f>
        <v>0</v>
      </c>
      <c r="GY36" s="155">
        <f>[1]ISRP50!FZ38</f>
        <v>0</v>
      </c>
      <c r="GZ36" s="155">
        <f>[1]ISRP50!GA38</f>
        <v>0</v>
      </c>
      <c r="HA36" s="155">
        <f>[1]ISRP50!FY38</f>
        <v>0</v>
      </c>
      <c r="HB36" s="157">
        <f t="shared" si="146"/>
        <v>0</v>
      </c>
      <c r="HE36" s="160">
        <f t="shared" si="147"/>
        <v>381</v>
      </c>
      <c r="HF36" s="160">
        <f t="shared" si="148"/>
        <v>2</v>
      </c>
      <c r="HG36" s="160">
        <f t="shared" si="149"/>
        <v>0</v>
      </c>
      <c r="HH36" s="160">
        <f t="shared" si="13"/>
        <v>383</v>
      </c>
      <c r="HI36" s="161"/>
      <c r="HJ36" s="230" t="s">
        <v>277</v>
      </c>
      <c r="HK36" s="267" t="s">
        <v>261</v>
      </c>
      <c r="HL36" s="268">
        <v>0</v>
      </c>
      <c r="HM36" s="232">
        <f>N9+O9+Q9+R9+S9+U9+V9+W9+Y9+Z9+AB9+AC9+AD9+AG9+AH9+AJ9+AM9</f>
        <v>297</v>
      </c>
      <c r="HN36" s="232">
        <f>BI9</f>
        <v>6</v>
      </c>
      <c r="HO36" s="269">
        <v>0</v>
      </c>
      <c r="HP36" s="222">
        <f>BT9+BU9+BV9+BW9+BX9+BY9+BZ9+CA9+CB9+CC9+CE9+CF9+CG9+CI9+CJ9+CK9+CL9+CN9</f>
        <v>203</v>
      </c>
      <c r="HQ36" s="269">
        <v>0</v>
      </c>
      <c r="HR36" s="270">
        <v>0</v>
      </c>
      <c r="HS36" s="232">
        <f>DR9</f>
        <v>38</v>
      </c>
      <c r="HT36" s="269">
        <v>0</v>
      </c>
      <c r="HU36" s="269"/>
      <c r="HV36" s="269"/>
      <c r="HW36" s="232">
        <f>ED9</f>
        <v>43</v>
      </c>
      <c r="HX36" s="269">
        <v>0</v>
      </c>
      <c r="HY36" s="269">
        <v>0</v>
      </c>
      <c r="HZ36" s="271">
        <v>0</v>
      </c>
      <c r="IA36" s="225">
        <f t="shared" si="172"/>
        <v>587</v>
      </c>
    </row>
    <row r="37" spans="1:236" s="159" customFormat="1" ht="19.899999999999999" customHeight="1">
      <c r="A37" s="266"/>
      <c r="B37" s="254" t="s">
        <v>330</v>
      </c>
      <c r="C37" s="155">
        <f t="shared" si="115"/>
        <v>846</v>
      </c>
      <c r="D37" s="251">
        <f>[1]ISRP50!D39</f>
        <v>75</v>
      </c>
      <c r="E37" s="251">
        <f>[1]ISRP50!E39</f>
        <v>98</v>
      </c>
      <c r="F37" s="251">
        <f>[1]ISRP50!F39</f>
        <v>122</v>
      </c>
      <c r="G37" s="251">
        <f>[1]ISRP50!G39</f>
        <v>125</v>
      </c>
      <c r="H37" s="251">
        <f>[1]ISRP50!H39</f>
        <v>106</v>
      </c>
      <c r="I37" s="251">
        <f>[1]ISRP50!I39</f>
        <v>100</v>
      </c>
      <c r="J37" s="251">
        <f>[1]ISRP50!J39</f>
        <v>52</v>
      </c>
      <c r="K37" s="251">
        <f>[1]ISRP50!K39</f>
        <v>35</v>
      </c>
      <c r="L37" s="156">
        <f t="shared" si="161"/>
        <v>87</v>
      </c>
      <c r="M37" s="157">
        <f t="shared" si="151"/>
        <v>713</v>
      </c>
      <c r="N37" s="155">
        <f>[1]ISRP50!M39</f>
        <v>0</v>
      </c>
      <c r="O37" s="155">
        <f>[1]ISRP50!V39</f>
        <v>0</v>
      </c>
      <c r="P37" s="156">
        <f t="shared" si="116"/>
        <v>0</v>
      </c>
      <c r="Q37" s="155">
        <f>[1]ISRP50!N39</f>
        <v>1</v>
      </c>
      <c r="R37" s="155">
        <f>[1]ISRP50!O39</f>
        <v>0</v>
      </c>
      <c r="S37" s="155">
        <f>[1]ISRP50!P39</f>
        <v>0</v>
      </c>
      <c r="T37" s="156">
        <f t="shared" si="117"/>
        <v>0</v>
      </c>
      <c r="U37" s="155">
        <f>[1]ISRP50!Q39</f>
        <v>1</v>
      </c>
      <c r="V37" s="166">
        <f>[1]ISRP50!W39</f>
        <v>2</v>
      </c>
      <c r="W37" s="166">
        <f>[1]ISRP50!S39</f>
        <v>1</v>
      </c>
      <c r="X37" s="156">
        <f t="shared" si="118"/>
        <v>3</v>
      </c>
      <c r="Y37" s="166">
        <f>[1]ISRP50!X39</f>
        <v>0</v>
      </c>
      <c r="Z37" s="166">
        <f>[1]ISRP50!U39</f>
        <v>0</v>
      </c>
      <c r="AA37" s="156">
        <f t="shared" si="119"/>
        <v>0</v>
      </c>
      <c r="AB37" s="251">
        <f>[1]ISRP50!Y39</f>
        <v>1</v>
      </c>
      <c r="AC37" s="251">
        <f>[1]ISRP50!R39</f>
        <v>1</v>
      </c>
      <c r="AD37" s="251">
        <f>[1]ISRP50!T39</f>
        <v>0</v>
      </c>
      <c r="AE37" s="156">
        <f t="shared" si="120"/>
        <v>2</v>
      </c>
      <c r="AF37" s="155">
        <f>[1]ISRP50!Z39</f>
        <v>2</v>
      </c>
      <c r="AG37" s="155">
        <f>[1]ISRP50!AA39</f>
        <v>0</v>
      </c>
      <c r="AH37" s="155">
        <f>[1]ISRP50!BO39</f>
        <v>0</v>
      </c>
      <c r="AI37" s="155">
        <f>[1]ISRP50!AB39+[1]ISRP50!CF39</f>
        <v>0</v>
      </c>
      <c r="AJ37" s="155">
        <f>[1]ISRP50!BT39</f>
        <v>0</v>
      </c>
      <c r="AK37" s="156">
        <f t="shared" si="121"/>
        <v>0</v>
      </c>
      <c r="AL37" s="155">
        <f>[1]ISRP50!AC39+[1]ISRP50!CG39</f>
        <v>0</v>
      </c>
      <c r="AM37" s="155">
        <f>[1]ISRP50!CG39</f>
        <v>0</v>
      </c>
      <c r="AN37" s="156">
        <f t="shared" si="152"/>
        <v>0</v>
      </c>
      <c r="AO37" s="156">
        <f t="shared" si="162"/>
        <v>0</v>
      </c>
      <c r="AP37" s="157">
        <f t="shared" si="122"/>
        <v>9</v>
      </c>
      <c r="AQ37" s="155">
        <f>[1]ISRP50!AE39</f>
        <v>0</v>
      </c>
      <c r="AR37" s="155">
        <f>[1]ISRP50!AF39</f>
        <v>1</v>
      </c>
      <c r="AS37" s="155">
        <v>0</v>
      </c>
      <c r="AT37" s="157">
        <f t="shared" si="153"/>
        <v>1</v>
      </c>
      <c r="AU37" s="251">
        <f>[1]ISRP50!AP39+[1]ISRP50!DY39</f>
        <v>0</v>
      </c>
      <c r="AV37" s="251">
        <f>[1]ISRP50!AI39+[1]ISRP50!AO39</f>
        <v>3</v>
      </c>
      <c r="AW37" s="155">
        <f>[1]ISRP50!AK39</f>
        <v>1</v>
      </c>
      <c r="AX37" s="155">
        <v>0</v>
      </c>
      <c r="AY37" s="155">
        <f>[1]ISRP50!AH39</f>
        <v>0</v>
      </c>
      <c r="AZ37" s="155">
        <f>[1]ISRP50!AG39</f>
        <v>0</v>
      </c>
      <c r="BA37" s="155">
        <v>0</v>
      </c>
      <c r="BB37" s="155"/>
      <c r="BC37" s="155">
        <f>[1]ISRP50!AJ39</f>
        <v>0</v>
      </c>
      <c r="BD37" s="155">
        <f>[1]ISRP50!AL39</f>
        <v>1</v>
      </c>
      <c r="BE37" s="155">
        <f>[1]ISRP50!AM39</f>
        <v>0</v>
      </c>
      <c r="BF37" s="156">
        <f t="shared" si="123"/>
        <v>5</v>
      </c>
      <c r="BG37" s="157">
        <f t="shared" si="154"/>
        <v>6</v>
      </c>
      <c r="BH37" s="251">
        <f>[1]ISRP50!BD39</f>
        <v>28</v>
      </c>
      <c r="BI37" s="251">
        <f>[1]ISRP50!BC39</f>
        <v>0</v>
      </c>
      <c r="BJ37" s="251">
        <f>[1]ISRP50!BE39</f>
        <v>25</v>
      </c>
      <c r="BK37" s="251">
        <f>[1]ISRP50!BF39</f>
        <v>7</v>
      </c>
      <c r="BL37" s="251">
        <f>[1]ISRP50!BG39</f>
        <v>10</v>
      </c>
      <c r="BM37" s="251">
        <f>[1]ISRP50!BH39</f>
        <v>7</v>
      </c>
      <c r="BN37" s="251">
        <f>[1]ISRP50!BI39</f>
        <v>0</v>
      </c>
      <c r="BO37" s="251">
        <v>0</v>
      </c>
      <c r="BP37" s="251">
        <f>[1]ISRP50!BJ39</f>
        <v>0</v>
      </c>
      <c r="BQ37" s="251">
        <f>[1]ISRP50!BK39</f>
        <v>0</v>
      </c>
      <c r="BR37" s="156">
        <f t="shared" si="155"/>
        <v>0</v>
      </c>
      <c r="BS37" s="157">
        <f t="shared" si="124"/>
        <v>77</v>
      </c>
      <c r="BT37" s="155">
        <f>[1]ISRP50!CI39</f>
        <v>0</v>
      </c>
      <c r="BU37" s="155">
        <f>[1]ISRP50!CX39</f>
        <v>0</v>
      </c>
      <c r="BV37" s="155">
        <f>[1]ISRP50!CK39</f>
        <v>0</v>
      </c>
      <c r="BW37" s="155">
        <f>[1]ISRP50!CJ39</f>
        <v>0</v>
      </c>
      <c r="BX37" s="155">
        <f>[1]ISRP50!CO39</f>
        <v>1</v>
      </c>
      <c r="BY37" s="155">
        <f>[1]ISRP50!CP39</f>
        <v>0</v>
      </c>
      <c r="BZ37" s="155"/>
      <c r="CA37" s="155">
        <f>[1]ISRP50!CQ39</f>
        <v>0</v>
      </c>
      <c r="CB37" s="155"/>
      <c r="CC37" s="166">
        <f>[1]ISRP50!CR39</f>
        <v>0</v>
      </c>
      <c r="CD37" s="156">
        <f t="shared" si="163"/>
        <v>0</v>
      </c>
      <c r="CE37" s="155">
        <f>[1]ISRP50!CS39</f>
        <v>0</v>
      </c>
      <c r="CF37" s="155">
        <f>[1]ISRP50!CU39</f>
        <v>0</v>
      </c>
      <c r="CG37" s="155">
        <f>[1]ISRP50!CT39</f>
        <v>0</v>
      </c>
      <c r="CH37" s="156">
        <f t="shared" si="125"/>
        <v>0</v>
      </c>
      <c r="CI37" s="155">
        <f>[1]ISRP50!CL39</f>
        <v>0</v>
      </c>
      <c r="CJ37" s="155">
        <f>[1]ISRP50!CW39</f>
        <v>0</v>
      </c>
      <c r="CK37" s="155">
        <f>[1]ISRP50!CN39</f>
        <v>0</v>
      </c>
      <c r="CL37" s="155">
        <f>[1]ISRP50!CM39</f>
        <v>0</v>
      </c>
      <c r="CM37" s="155">
        <f t="shared" si="126"/>
        <v>0</v>
      </c>
      <c r="CN37" s="155">
        <f>[1]ISRP50!CV39</f>
        <v>0</v>
      </c>
      <c r="CO37" s="157">
        <f t="shared" si="127"/>
        <v>1</v>
      </c>
      <c r="CP37" s="155">
        <f>[1]ISRP50!CZ39</f>
        <v>2</v>
      </c>
      <c r="CQ37" s="155">
        <f>[1]ISRP50!DA39</f>
        <v>5</v>
      </c>
      <c r="CR37" s="155">
        <f>[1]ISRP50!DC39</f>
        <v>1</v>
      </c>
      <c r="CS37" s="156">
        <f t="shared" si="128"/>
        <v>6</v>
      </c>
      <c r="CT37" s="155">
        <f>[1]ISRP50!DD39</f>
        <v>0</v>
      </c>
      <c r="CU37" s="155">
        <f>[1]ISRP50!DE39</f>
        <v>1</v>
      </c>
      <c r="CV37" s="155">
        <f>[1]ISRP50!DF39</f>
        <v>0</v>
      </c>
      <c r="CW37" s="155">
        <v>0</v>
      </c>
      <c r="CX37" s="156">
        <f t="shared" si="129"/>
        <v>1</v>
      </c>
      <c r="CY37" s="155">
        <f>[1]ISRP50!DH39</f>
        <v>0</v>
      </c>
      <c r="CZ37" s="157">
        <f t="shared" si="130"/>
        <v>9</v>
      </c>
      <c r="DA37" s="155">
        <f>[1]ISRP50!DK39</f>
        <v>0</v>
      </c>
      <c r="DB37" s="155">
        <f>[1]ISRP50!DL39</f>
        <v>0</v>
      </c>
      <c r="DC37" s="155">
        <f>[1]ISRP50!DM39</f>
        <v>0</v>
      </c>
      <c r="DD37" s="155">
        <f>[1]ISRP50!DJ39</f>
        <v>1</v>
      </c>
      <c r="DE37" s="156">
        <f t="shared" si="164"/>
        <v>1</v>
      </c>
      <c r="DF37" s="155">
        <f>[1]ISRP50!DR39</f>
        <v>0</v>
      </c>
      <c r="DG37" s="155">
        <f>[1]ISRP50!DS39</f>
        <v>0</v>
      </c>
      <c r="DH37" s="155"/>
      <c r="DI37" s="155">
        <f>[1]ISRP50!DN39</f>
        <v>3</v>
      </c>
      <c r="DJ37" s="155"/>
      <c r="DK37" s="155">
        <f>[1]ISRP50!DO39</f>
        <v>0</v>
      </c>
      <c r="DL37" s="155">
        <f>[1]ISRP50!DP39</f>
        <v>2</v>
      </c>
      <c r="DM37" s="155"/>
      <c r="DN37" s="155">
        <f>[1]ISRP50!DQ39</f>
        <v>0</v>
      </c>
      <c r="DO37" s="155"/>
      <c r="DP37" s="156">
        <f t="shared" si="132"/>
        <v>5</v>
      </c>
      <c r="DQ37" s="157">
        <f t="shared" si="133"/>
        <v>6</v>
      </c>
      <c r="DR37" s="155">
        <f>[1]ISRP50!ED39</f>
        <v>0</v>
      </c>
      <c r="DS37" s="155">
        <f>[1]ISRP50!DU39</f>
        <v>0</v>
      </c>
      <c r="DT37" s="155">
        <f>[1]ISRP50!DV39</f>
        <v>0</v>
      </c>
      <c r="DU37" s="156">
        <f t="shared" si="134"/>
        <v>0</v>
      </c>
      <c r="DV37" s="155">
        <f>[1]ISRP50!DW39</f>
        <v>1</v>
      </c>
      <c r="DW37" s="155">
        <f>[1]ISRP50!AN39+[1]ISRP50!DZ39</f>
        <v>0</v>
      </c>
      <c r="DX37" s="155">
        <f>[1]ISRP50!DX39</f>
        <v>0</v>
      </c>
      <c r="DY37" s="155">
        <f>[1]ISRP50!EA39</f>
        <v>0</v>
      </c>
      <c r="DZ37" s="155">
        <f>[1]ISRP50!EB39</f>
        <v>1</v>
      </c>
      <c r="EA37" s="155">
        <f>[1]ISRP50!EC39</f>
        <v>0</v>
      </c>
      <c r="EB37" s="156">
        <f t="shared" si="135"/>
        <v>1</v>
      </c>
      <c r="EC37" s="157">
        <f t="shared" si="136"/>
        <v>2</v>
      </c>
      <c r="ED37" s="155">
        <f>[1]ISRP50!EJ39</f>
        <v>0</v>
      </c>
      <c r="EE37" s="157">
        <f t="shared" si="156"/>
        <v>0</v>
      </c>
      <c r="EF37" s="155">
        <f>[1]ISRP50!EN39</f>
        <v>0</v>
      </c>
      <c r="EG37" s="155">
        <f>[1]ISRP50!EO39</f>
        <v>2</v>
      </c>
      <c r="EH37" s="155">
        <f>[1]ISRP50!EP39</f>
        <v>0</v>
      </c>
      <c r="EI37" s="155">
        <f>[1]ISRP50!FB39</f>
        <v>0</v>
      </c>
      <c r="EJ37" s="155">
        <f>[1]ISRP50!ER39</f>
        <v>0</v>
      </c>
      <c r="EK37" s="155">
        <f>[1]ISRP50!ET39</f>
        <v>0</v>
      </c>
      <c r="EL37" s="156">
        <f t="shared" si="157"/>
        <v>0</v>
      </c>
      <c r="EM37" s="155">
        <f>[1]ISRP50!EW39</f>
        <v>0</v>
      </c>
      <c r="EN37" s="155">
        <f>[1]ISRP50!BU39+[1]ISRP50!EL39</f>
        <v>2</v>
      </c>
      <c r="EO37" s="155">
        <f>[1]ISRP50!BV39</f>
        <v>0</v>
      </c>
      <c r="EP37" s="155">
        <f>[1]ISRP50!BW39</f>
        <v>0</v>
      </c>
      <c r="EQ37" s="155">
        <f>[1]ISRP50!BR39</f>
        <v>0</v>
      </c>
      <c r="ER37" s="155">
        <f>[1]ISRP50!BS39</f>
        <v>0</v>
      </c>
      <c r="ES37" s="155">
        <f>[1]ISRP50!BX39</f>
        <v>0</v>
      </c>
      <c r="ET37" s="155">
        <f>[1]ISRP50!BL39+[1]ISRP50!EM39</f>
        <v>2</v>
      </c>
      <c r="EU37" s="155">
        <f>[1]ISRP50!BQ39</f>
        <v>0</v>
      </c>
      <c r="EV37" s="155">
        <f>[1]ISRP50!BR39</f>
        <v>0</v>
      </c>
      <c r="EW37" s="155">
        <f>[1]ISRP50!BX39</f>
        <v>0</v>
      </c>
      <c r="EX37" s="155">
        <f>[1]ISRP50!BS39</f>
        <v>0</v>
      </c>
      <c r="EY37" s="155">
        <f>[1]ISRP50!EU39</f>
        <v>0</v>
      </c>
      <c r="EZ37" s="155">
        <f>[1]ISRP50!EV39</f>
        <v>0</v>
      </c>
      <c r="FA37" s="156">
        <f t="shared" si="158"/>
        <v>2</v>
      </c>
      <c r="FB37" s="157">
        <f t="shared" si="137"/>
        <v>6</v>
      </c>
      <c r="FC37" s="155">
        <f>[1]ISRP50!FF39</f>
        <v>1</v>
      </c>
      <c r="FD37" s="157">
        <f t="shared" si="138"/>
        <v>1</v>
      </c>
      <c r="FE37" s="155">
        <f>[1]ISRP50!FM39</f>
        <v>0</v>
      </c>
      <c r="FF37" s="155">
        <f>[1]ISRP50!FO39</f>
        <v>0</v>
      </c>
      <c r="FG37" s="155">
        <f>[1]ISRP50!FR39</f>
        <v>0</v>
      </c>
      <c r="FH37" s="155">
        <f>[1]ISRP50!FN39</f>
        <v>0</v>
      </c>
      <c r="FI37" s="155">
        <f>[1]ISRP50!FP39</f>
        <v>0</v>
      </c>
      <c r="FJ37" s="155">
        <f>[1]ISRP50!FQ39</f>
        <v>0</v>
      </c>
      <c r="FK37" s="156">
        <f t="shared" si="139"/>
        <v>0</v>
      </c>
      <c r="FL37" s="155">
        <f>[1]ISRP50!FP39</f>
        <v>0</v>
      </c>
      <c r="FM37" s="155">
        <f>[1]ISRP50!AU39+[1]ISRP50!FL39</f>
        <v>0</v>
      </c>
      <c r="FN37" s="155">
        <f>[1]ISRP50!FH39</f>
        <v>1</v>
      </c>
      <c r="FO37" s="155">
        <f>[1]ISRP50!AZ39</f>
        <v>0</v>
      </c>
      <c r="FP37" s="155">
        <f>[1]ISRP50!AR39+[1]ISRP50!FI39</f>
        <v>0</v>
      </c>
      <c r="FQ37" s="155">
        <f>[1]ISRP50!AW39</f>
        <v>0</v>
      </c>
      <c r="FR37" s="155">
        <f>[1]ISRP50!AS39+[1]ISRP50!FJ39</f>
        <v>0</v>
      </c>
      <c r="FS37" s="155"/>
      <c r="FT37" s="155"/>
      <c r="FU37" s="155">
        <f>[1]ISRP50!AY39</f>
        <v>0</v>
      </c>
      <c r="FV37" s="155">
        <f>[1]ISRP50!AX39</f>
        <v>0</v>
      </c>
      <c r="FW37" s="155">
        <v>0</v>
      </c>
      <c r="FX37" s="155">
        <f>[1]ISRP50!AT39+[1]ISRP50!FK39</f>
        <v>2</v>
      </c>
      <c r="FY37" s="155"/>
      <c r="FZ37" s="156">
        <f t="shared" si="140"/>
        <v>3</v>
      </c>
      <c r="GA37" s="157">
        <f t="shared" si="141"/>
        <v>3</v>
      </c>
      <c r="GB37" s="155">
        <f>[1]ISRP50!CC39+[1]ISRP50!GH39</f>
        <v>1</v>
      </c>
      <c r="GC37" s="155">
        <f>[1]ISRP50!CE39+[1]ISRP50!GD39</f>
        <v>3</v>
      </c>
      <c r="GD37" s="155">
        <f>[1]ISRP50!EF39</f>
        <v>0</v>
      </c>
      <c r="GE37" s="155">
        <f>[1]ISRP50!CD39+[1]ISRP50!GE39</f>
        <v>0</v>
      </c>
      <c r="GF37" s="155">
        <f>[1]ISRP50!BZ39+[1]ISRP50!GF39</f>
        <v>0</v>
      </c>
      <c r="GG37" s="155">
        <f>[1]ISRP50!CA39+[1]ISRP50!GG39</f>
        <v>1</v>
      </c>
      <c r="GH37" s="155">
        <f>[1]ISRP50!BY39</f>
        <v>0</v>
      </c>
      <c r="GI37" s="155">
        <f>[1]ISRP50!CB39</f>
        <v>0</v>
      </c>
      <c r="GJ37" s="156">
        <f t="shared" si="159"/>
        <v>1</v>
      </c>
      <c r="GK37" s="155">
        <f>[1]ISRP50!GJ39</f>
        <v>0</v>
      </c>
      <c r="GL37" s="155">
        <f>[1]ISRP50!EE39+[1]ISRP50!GI39</f>
        <v>7</v>
      </c>
      <c r="GM37" s="155">
        <f>[1]ISRP50!EG39+[1]ISRP50!GK39</f>
        <v>0</v>
      </c>
      <c r="GN37" s="155">
        <f>[1]ISRP50!GL39</f>
        <v>0</v>
      </c>
      <c r="GO37" s="156">
        <f t="shared" si="142"/>
        <v>7</v>
      </c>
      <c r="GP37" s="156">
        <f t="shared" si="143"/>
        <v>7</v>
      </c>
      <c r="GQ37" s="157">
        <f t="shared" si="144"/>
        <v>12</v>
      </c>
      <c r="GR37" s="155">
        <f>[1]ISRP50!FT39</f>
        <v>0</v>
      </c>
      <c r="GS37" s="155">
        <f>[1]ISRP50!FU39</f>
        <v>0</v>
      </c>
      <c r="GT37" s="155">
        <f>[1]ISRP50!GB39</f>
        <v>0</v>
      </c>
      <c r="GU37" s="155">
        <f>[1]ISRP50!FV39</f>
        <v>1</v>
      </c>
      <c r="GV37" s="155">
        <f>[1]ISRP50!FW39</f>
        <v>0</v>
      </c>
      <c r="GW37" s="156">
        <f t="shared" si="145"/>
        <v>1</v>
      </c>
      <c r="GX37" s="155">
        <f>[1]ISRP50!FX39</f>
        <v>0</v>
      </c>
      <c r="GY37" s="155">
        <f>[1]ISRP50!FZ39</f>
        <v>0</v>
      </c>
      <c r="GZ37" s="155">
        <f>[1]ISRP50!GA39</f>
        <v>0</v>
      </c>
      <c r="HA37" s="155">
        <f>[1]ISRP50!FY39</f>
        <v>0</v>
      </c>
      <c r="HB37" s="157">
        <f t="shared" si="146"/>
        <v>1</v>
      </c>
      <c r="HE37" s="160">
        <f t="shared" si="147"/>
        <v>834</v>
      </c>
      <c r="HF37" s="160">
        <f t="shared" si="148"/>
        <v>8</v>
      </c>
      <c r="HG37" s="160">
        <f t="shared" si="149"/>
        <v>4</v>
      </c>
      <c r="HH37" s="160">
        <f t="shared" si="13"/>
        <v>846</v>
      </c>
      <c r="HI37" s="161"/>
      <c r="HJ37" s="184" t="s">
        <v>281</v>
      </c>
      <c r="HK37" s="267" t="s">
        <v>261</v>
      </c>
      <c r="HL37" s="272">
        <v>0</v>
      </c>
      <c r="HM37" s="237">
        <f>N17+O17+Q17+R17+S17+U17+V17+W17+Y17+Z17+AB17+AC17+AD17+AG17+AH17+AJ17+AM17</f>
        <v>303</v>
      </c>
      <c r="HN37" s="237">
        <f>BI17</f>
        <v>6</v>
      </c>
      <c r="HO37" s="237">
        <v>0</v>
      </c>
      <c r="HP37" s="223">
        <f>BT17+BU17+BV17+BW17+BX17+BY17+BZ17+CA17+CB17+CC17+CE17+CF17+CG17+CI17+CJ17+CK17+CL17+CN17</f>
        <v>218</v>
      </c>
      <c r="HQ37" s="237">
        <v>0</v>
      </c>
      <c r="HR37" s="273">
        <v>0</v>
      </c>
      <c r="HS37" s="237">
        <f>DR17</f>
        <v>38</v>
      </c>
      <c r="HT37" s="237">
        <v>0</v>
      </c>
      <c r="HU37" s="237">
        <v>0</v>
      </c>
      <c r="HV37" s="237">
        <v>0</v>
      </c>
      <c r="HW37" s="237">
        <f>ED17</f>
        <v>46</v>
      </c>
      <c r="HX37" s="237">
        <v>0</v>
      </c>
      <c r="HY37" s="237">
        <v>0</v>
      </c>
      <c r="HZ37" s="238">
        <v>0</v>
      </c>
      <c r="IA37" s="225">
        <f t="shared" si="172"/>
        <v>611</v>
      </c>
    </row>
    <row r="38" spans="1:236" s="159" customFormat="1" ht="21" customHeight="1">
      <c r="A38" s="274"/>
      <c r="B38" s="275" t="s">
        <v>331</v>
      </c>
      <c r="C38" s="155">
        <f t="shared" si="115"/>
        <v>178</v>
      </c>
      <c r="D38" s="155">
        <f>[1]ISRP50!D40</f>
        <v>2</v>
      </c>
      <c r="E38" s="155">
        <f>[1]ISRP50!E40</f>
        <v>0</v>
      </c>
      <c r="F38" s="155">
        <f>[1]ISRP50!F40</f>
        <v>2</v>
      </c>
      <c r="G38" s="155">
        <f>[1]ISRP50!G40</f>
        <v>2</v>
      </c>
      <c r="H38" s="155">
        <f>[1]ISRP50!H40</f>
        <v>0</v>
      </c>
      <c r="I38" s="155">
        <f>[1]ISRP50!I40</f>
        <v>1</v>
      </c>
      <c r="J38" s="155">
        <f>[1]ISRP50!J40</f>
        <v>0</v>
      </c>
      <c r="K38" s="155">
        <f>[1]ISRP50!K40</f>
        <v>1</v>
      </c>
      <c r="L38" s="156">
        <f t="shared" si="161"/>
        <v>1</v>
      </c>
      <c r="M38" s="157">
        <f>D38+E38+F38+G38+H38+I38+L38</f>
        <v>8</v>
      </c>
      <c r="N38" s="155">
        <f>[1]ISRP50!M40</f>
        <v>0</v>
      </c>
      <c r="O38" s="155">
        <f>[1]ISRP50!V40</f>
        <v>0</v>
      </c>
      <c r="P38" s="156">
        <f t="shared" si="116"/>
        <v>0</v>
      </c>
      <c r="Q38" s="155">
        <f>[1]ISRP50!N40</f>
        <v>0</v>
      </c>
      <c r="R38" s="155">
        <f>[1]ISRP50!O40</f>
        <v>0</v>
      </c>
      <c r="S38" s="155">
        <f>[1]ISRP50!P40</f>
        <v>0</v>
      </c>
      <c r="T38" s="156">
        <f t="shared" si="117"/>
        <v>0</v>
      </c>
      <c r="U38" s="155">
        <f>[1]ISRP50!Q40</f>
        <v>0</v>
      </c>
      <c r="V38" s="166">
        <f>[1]ISRP50!W40</f>
        <v>0</v>
      </c>
      <c r="W38" s="166">
        <f>[1]ISRP50!S40</f>
        <v>0</v>
      </c>
      <c r="X38" s="156">
        <f t="shared" si="118"/>
        <v>0</v>
      </c>
      <c r="Y38" s="166">
        <f>[1]ISRP50!X40</f>
        <v>0</v>
      </c>
      <c r="Z38" s="166">
        <f>[1]ISRP50!U40</f>
        <v>0</v>
      </c>
      <c r="AA38" s="156">
        <f t="shared" si="119"/>
        <v>0</v>
      </c>
      <c r="AB38" s="166">
        <f>[1]ISRP50!Y40</f>
        <v>0</v>
      </c>
      <c r="AC38" s="166">
        <f>[1]ISRP50!R40</f>
        <v>0</v>
      </c>
      <c r="AD38" s="166">
        <f>[1]ISRP50!T40</f>
        <v>0</v>
      </c>
      <c r="AE38" s="156">
        <f t="shared" si="120"/>
        <v>0</v>
      </c>
      <c r="AF38" s="155">
        <f>[1]ISRP50!Z40</f>
        <v>1</v>
      </c>
      <c r="AG38" s="155">
        <f>[1]ISRP50!AA40</f>
        <v>0</v>
      </c>
      <c r="AH38" s="155">
        <f>[1]ISRP50!BO40</f>
        <v>0</v>
      </c>
      <c r="AI38" s="155">
        <f>[1]ISRP50!AB40+[1]ISRP50!CF40</f>
        <v>0</v>
      </c>
      <c r="AJ38" s="155">
        <f>[1]ISRP50!BT40</f>
        <v>0</v>
      </c>
      <c r="AK38" s="156">
        <f t="shared" si="121"/>
        <v>0</v>
      </c>
      <c r="AL38" s="155">
        <f>[1]ISRP50!AC40+[1]ISRP50!CG40</f>
        <v>0</v>
      </c>
      <c r="AM38" s="155">
        <f>[1]ISRP50!CG40</f>
        <v>0</v>
      </c>
      <c r="AN38" s="156">
        <f t="shared" si="152"/>
        <v>0</v>
      </c>
      <c r="AO38" s="156">
        <f t="shared" si="162"/>
        <v>0</v>
      </c>
      <c r="AP38" s="157">
        <f t="shared" si="122"/>
        <v>1</v>
      </c>
      <c r="AQ38" s="155">
        <f>[1]ISRP50!AE40</f>
        <v>0</v>
      </c>
      <c r="AR38" s="155">
        <f>[1]ISRP50!AF40</f>
        <v>4</v>
      </c>
      <c r="AS38" s="155">
        <v>0</v>
      </c>
      <c r="AT38" s="157">
        <f>SUM(AR38:AS38)</f>
        <v>4</v>
      </c>
      <c r="AU38" s="155">
        <f>[1]ISRP50!AP40+[1]ISRP50!DY40</f>
        <v>0</v>
      </c>
      <c r="AV38" s="155">
        <f>[1]ISRP50!AI40+[1]ISRP50!AO40</f>
        <v>3</v>
      </c>
      <c r="AW38" s="155">
        <f>[1]ISRP50!AK40</f>
        <v>0</v>
      </c>
      <c r="AX38" s="155">
        <v>0</v>
      </c>
      <c r="AY38" s="155">
        <f>[1]ISRP50!AH40</f>
        <v>1</v>
      </c>
      <c r="AZ38" s="155">
        <f>[1]ISRP50!AG40</f>
        <v>1</v>
      </c>
      <c r="BA38" s="155">
        <v>0</v>
      </c>
      <c r="BB38" s="155"/>
      <c r="BC38" s="155">
        <f>[1]ISRP50!AJ40</f>
        <v>0</v>
      </c>
      <c r="BD38" s="155">
        <f>[1]ISRP50!AL40</f>
        <v>0</v>
      </c>
      <c r="BE38" s="155">
        <f>[1]ISRP50!AM40</f>
        <v>0</v>
      </c>
      <c r="BF38" s="156">
        <f>SUM(AV38:BE38)</f>
        <v>5</v>
      </c>
      <c r="BG38" s="157">
        <f t="shared" si="154"/>
        <v>9</v>
      </c>
      <c r="BH38" s="155">
        <f>[1]ISRP50!BD40</f>
        <v>8</v>
      </c>
      <c r="BI38" s="155">
        <f>[1]ISRP50!BC40</f>
        <v>1</v>
      </c>
      <c r="BJ38" s="155">
        <f>[1]ISRP50!BE40</f>
        <v>15</v>
      </c>
      <c r="BK38" s="155">
        <f>[1]ISRP50!BF40</f>
        <v>6</v>
      </c>
      <c r="BL38" s="155">
        <f>[1]ISRP50!BG40</f>
        <v>1</v>
      </c>
      <c r="BM38" s="155">
        <f>[1]ISRP50!BH40</f>
        <v>29</v>
      </c>
      <c r="BN38" s="155">
        <f>[1]ISRP50!BI40</f>
        <v>0</v>
      </c>
      <c r="BO38" s="155">
        <v>0</v>
      </c>
      <c r="BP38" s="155">
        <f>[1]ISRP50!BJ40</f>
        <v>16</v>
      </c>
      <c r="BQ38" s="155">
        <f>[1]ISRP50!BK40</f>
        <v>13</v>
      </c>
      <c r="BR38" s="156">
        <f t="shared" si="155"/>
        <v>29</v>
      </c>
      <c r="BS38" s="157">
        <f t="shared" si="124"/>
        <v>89</v>
      </c>
      <c r="BT38" s="155">
        <f>[1]ISRP50!CI40</f>
        <v>1</v>
      </c>
      <c r="BU38" s="155">
        <f>[1]ISRP50!CX40</f>
        <v>0</v>
      </c>
      <c r="BV38" s="155">
        <f>[1]ISRP50!CK40</f>
        <v>2</v>
      </c>
      <c r="BW38" s="155">
        <f>[1]ISRP50!CJ40</f>
        <v>1</v>
      </c>
      <c r="BX38" s="155">
        <f>[1]ISRP50!CO40</f>
        <v>3</v>
      </c>
      <c r="BY38" s="155">
        <f>[1]ISRP50!CP40</f>
        <v>0</v>
      </c>
      <c r="BZ38" s="155"/>
      <c r="CA38" s="155">
        <f>[1]ISRP50!CQ40</f>
        <v>0</v>
      </c>
      <c r="CB38" s="155"/>
      <c r="CC38" s="166">
        <f>[1]ISRP50!CR40</f>
        <v>0</v>
      </c>
      <c r="CD38" s="156">
        <f t="shared" si="163"/>
        <v>0</v>
      </c>
      <c r="CE38" s="155">
        <f>[1]ISRP50!CS40</f>
        <v>0</v>
      </c>
      <c r="CF38" s="155">
        <f>[1]ISRP50!CU40</f>
        <v>0</v>
      </c>
      <c r="CG38" s="155">
        <f>[1]ISRP50!CT40</f>
        <v>0</v>
      </c>
      <c r="CH38" s="156">
        <f t="shared" si="125"/>
        <v>0</v>
      </c>
      <c r="CI38" s="155">
        <f>[1]ISRP50!CL40</f>
        <v>0</v>
      </c>
      <c r="CJ38" s="155">
        <f>[1]ISRP50!CW40</f>
        <v>0</v>
      </c>
      <c r="CK38" s="155">
        <f>[1]ISRP50!CN40</f>
        <v>0</v>
      </c>
      <c r="CL38" s="155">
        <f>[1]ISRP50!CM40</f>
        <v>0</v>
      </c>
      <c r="CM38" s="155">
        <f t="shared" si="126"/>
        <v>0</v>
      </c>
      <c r="CN38" s="155">
        <f>[1]ISRP50!CV40</f>
        <v>2</v>
      </c>
      <c r="CO38" s="157">
        <f t="shared" si="127"/>
        <v>9</v>
      </c>
      <c r="CP38" s="155">
        <f>[1]ISRP50!CZ40</f>
        <v>1</v>
      </c>
      <c r="CQ38" s="155">
        <f>[1]ISRP50!DA40</f>
        <v>0</v>
      </c>
      <c r="CR38" s="155">
        <f>[1]ISRP50!DC40</f>
        <v>0</v>
      </c>
      <c r="CS38" s="276">
        <f t="shared" si="128"/>
        <v>0</v>
      </c>
      <c r="CT38" s="155">
        <f>[1]ISRP50!DD40</f>
        <v>1</v>
      </c>
      <c r="CU38" s="155">
        <f>[1]ISRP50!DE40</f>
        <v>15</v>
      </c>
      <c r="CV38" s="155">
        <f>[1]ISRP50!DF40</f>
        <v>1</v>
      </c>
      <c r="CW38" s="155">
        <v>0</v>
      </c>
      <c r="CX38" s="156">
        <f t="shared" si="129"/>
        <v>16</v>
      </c>
      <c r="CY38" s="155">
        <f>[1]ISRP50!DH40</f>
        <v>16</v>
      </c>
      <c r="CZ38" s="157">
        <f t="shared" si="130"/>
        <v>34</v>
      </c>
      <c r="DA38" s="155">
        <f>[1]ISRP50!DK40</f>
        <v>1</v>
      </c>
      <c r="DB38" s="155">
        <f>[1]ISRP50!DL40</f>
        <v>0</v>
      </c>
      <c r="DC38" s="155">
        <f>[1]ISRP50!DM40</f>
        <v>0</v>
      </c>
      <c r="DD38" s="155">
        <f>[1]ISRP50!DJ40</f>
        <v>0</v>
      </c>
      <c r="DE38" s="156">
        <f t="shared" si="164"/>
        <v>1</v>
      </c>
      <c r="DF38" s="155">
        <f>[1]ISRP50!DR40</f>
        <v>1</v>
      </c>
      <c r="DG38" s="155">
        <f>[1]ISRP50!DS40</f>
        <v>0</v>
      </c>
      <c r="DH38" s="155"/>
      <c r="DI38" s="155">
        <f>[1]ISRP50!DN40</f>
        <v>0</v>
      </c>
      <c r="DJ38" s="155"/>
      <c r="DK38" s="155">
        <f>[1]ISRP50!DO40</f>
        <v>0</v>
      </c>
      <c r="DL38" s="155">
        <f>[1]ISRP50!DP40</f>
        <v>0</v>
      </c>
      <c r="DM38" s="155"/>
      <c r="DN38" s="155">
        <f>[1]ISRP50!DQ40</f>
        <v>1</v>
      </c>
      <c r="DO38" s="155"/>
      <c r="DP38" s="156">
        <f t="shared" si="132"/>
        <v>1</v>
      </c>
      <c r="DQ38" s="157">
        <f t="shared" si="133"/>
        <v>3</v>
      </c>
      <c r="DR38" s="155">
        <f>[1]ISRP50!ED40</f>
        <v>0</v>
      </c>
      <c r="DS38" s="155">
        <f>[1]ISRP50!DU40</f>
        <v>1</v>
      </c>
      <c r="DT38" s="155">
        <f>[1]ISRP50!DV40</f>
        <v>0</v>
      </c>
      <c r="DU38" s="156">
        <f t="shared" si="134"/>
        <v>1</v>
      </c>
      <c r="DV38" s="155">
        <f>[1]ISRP50!DW40</f>
        <v>2</v>
      </c>
      <c r="DW38" s="155">
        <f>[1]ISRP50!AN40+[1]ISRP50!DZ40</f>
        <v>0</v>
      </c>
      <c r="DX38" s="155">
        <f>[1]ISRP50!DX40</f>
        <v>0</v>
      </c>
      <c r="DY38" s="155">
        <f>[1]ISRP50!EA40</f>
        <v>0</v>
      </c>
      <c r="DZ38" s="155">
        <f>[1]ISRP50!EB40</f>
        <v>0</v>
      </c>
      <c r="EA38" s="155">
        <f>[1]ISRP50!EC40</f>
        <v>0</v>
      </c>
      <c r="EB38" s="156">
        <f t="shared" si="135"/>
        <v>0</v>
      </c>
      <c r="EC38" s="157">
        <f t="shared" si="136"/>
        <v>3</v>
      </c>
      <c r="ED38" s="155">
        <f>[1]ISRP50!EJ40</f>
        <v>1</v>
      </c>
      <c r="EE38" s="157">
        <f t="shared" si="156"/>
        <v>1</v>
      </c>
      <c r="EF38" s="155">
        <f>[1]ISRP50!EN40</f>
        <v>0</v>
      </c>
      <c r="EG38" s="155">
        <f>[1]ISRP50!EO40</f>
        <v>1</v>
      </c>
      <c r="EH38" s="155">
        <f>[1]ISRP50!EP40</f>
        <v>0</v>
      </c>
      <c r="EI38" s="155">
        <f>[1]ISRP50!FB40</f>
        <v>0</v>
      </c>
      <c r="EJ38" s="155">
        <f>[1]ISRP50!ER40</f>
        <v>0</v>
      </c>
      <c r="EK38" s="155">
        <f>[1]ISRP50!ET40</f>
        <v>0</v>
      </c>
      <c r="EL38" s="156">
        <f t="shared" si="157"/>
        <v>0</v>
      </c>
      <c r="EM38" s="155">
        <f>[1]ISRP50!EW40</f>
        <v>0</v>
      </c>
      <c r="EN38" s="155">
        <f>[1]ISRP50!BU40+[1]ISRP50!EL40</f>
        <v>6</v>
      </c>
      <c r="EO38" s="155">
        <f>[1]ISRP50!BV40</f>
        <v>0</v>
      </c>
      <c r="EP38" s="155">
        <f>[1]ISRP50!BW40</f>
        <v>0</v>
      </c>
      <c r="EQ38" s="155">
        <f>[1]ISRP50!BR40</f>
        <v>0</v>
      </c>
      <c r="ER38" s="155">
        <f>[1]ISRP50!BS40</f>
        <v>0</v>
      </c>
      <c r="ES38" s="155">
        <f>[1]ISRP50!BX40</f>
        <v>0</v>
      </c>
      <c r="ET38" s="155">
        <f>[1]ISRP50!BL40+[1]ISRP50!EM40</f>
        <v>7</v>
      </c>
      <c r="EU38" s="155">
        <f>[1]ISRP50!BQ40</f>
        <v>0</v>
      </c>
      <c r="EV38" s="155">
        <f>[1]ISRP50!BR40</f>
        <v>0</v>
      </c>
      <c r="EW38" s="155">
        <f>[1]ISRP50!BX40</f>
        <v>0</v>
      </c>
      <c r="EX38" s="155">
        <f>[1]ISRP50!BS40</f>
        <v>0</v>
      </c>
      <c r="EY38" s="155">
        <f>[1]ISRP50!EU40</f>
        <v>1</v>
      </c>
      <c r="EZ38" s="155">
        <f>[1]ISRP50!EV40</f>
        <v>0</v>
      </c>
      <c r="FA38" s="156">
        <f t="shared" si="158"/>
        <v>8</v>
      </c>
      <c r="FB38" s="157">
        <f t="shared" si="137"/>
        <v>15</v>
      </c>
      <c r="FC38" s="155">
        <f>[1]ISRP50!FF40</f>
        <v>0</v>
      </c>
      <c r="FD38" s="157">
        <f t="shared" si="138"/>
        <v>0</v>
      </c>
      <c r="FE38" s="155">
        <f>[1]ISRP50!FM40</f>
        <v>0</v>
      </c>
      <c r="FF38" s="155">
        <f>[1]ISRP50!FO40</f>
        <v>0</v>
      </c>
      <c r="FG38" s="155">
        <f>[1]ISRP50!FR40</f>
        <v>0</v>
      </c>
      <c r="FH38" s="155">
        <f>[1]ISRP50!FN40</f>
        <v>0</v>
      </c>
      <c r="FI38" s="155">
        <f>[1]ISRP50!FP40</f>
        <v>0</v>
      </c>
      <c r="FJ38" s="155">
        <f>[1]ISRP50!FQ40</f>
        <v>0</v>
      </c>
      <c r="FK38" s="156">
        <f t="shared" si="139"/>
        <v>0</v>
      </c>
      <c r="FL38" s="155">
        <f>[1]ISRP50!FP40</f>
        <v>0</v>
      </c>
      <c r="FM38" s="155">
        <f>[1]ISRP50!AU40+[1]ISRP50!FL40</f>
        <v>0</v>
      </c>
      <c r="FN38" s="155">
        <f>[1]ISRP50!FH40</f>
        <v>0</v>
      </c>
      <c r="FO38" s="155">
        <f>[1]ISRP50!AZ40</f>
        <v>0</v>
      </c>
      <c r="FP38" s="155">
        <f>[1]ISRP50!AR40+[1]ISRP50!FI40</f>
        <v>0</v>
      </c>
      <c r="FQ38" s="155">
        <f>[1]ISRP50!AW40</f>
        <v>0</v>
      </c>
      <c r="FR38" s="155">
        <f>[1]ISRP50!AS40+[1]ISRP50!FJ40</f>
        <v>1</v>
      </c>
      <c r="FS38" s="155"/>
      <c r="FT38" s="155"/>
      <c r="FU38" s="155">
        <f>[1]ISRP50!AY40</f>
        <v>0</v>
      </c>
      <c r="FV38" s="155">
        <f>[1]ISRP50!AX40</f>
        <v>0</v>
      </c>
      <c r="FW38" s="155">
        <v>0</v>
      </c>
      <c r="FX38" s="155">
        <f>[1]ISRP50!AT40+[1]ISRP50!FK40</f>
        <v>0</v>
      </c>
      <c r="FY38" s="155"/>
      <c r="FZ38" s="156">
        <f t="shared" si="140"/>
        <v>1</v>
      </c>
      <c r="GA38" s="157">
        <f t="shared" si="141"/>
        <v>1</v>
      </c>
      <c r="GB38" s="155">
        <f>[1]ISRP50!CC40+[1]ISRP50!GH40</f>
        <v>0</v>
      </c>
      <c r="GC38" s="155">
        <f>[1]ISRP50!CE40+[1]ISRP50!GD40</f>
        <v>0</v>
      </c>
      <c r="GD38" s="155">
        <f>[1]ISRP50!EF40</f>
        <v>0</v>
      </c>
      <c r="GE38" s="155">
        <f>[1]ISRP50!CD40+[1]ISRP50!GE40</f>
        <v>0</v>
      </c>
      <c r="GF38" s="155">
        <f>[1]ISRP50!BZ40+[1]ISRP50!GF40</f>
        <v>0</v>
      </c>
      <c r="GG38" s="155">
        <f>[1]ISRP50!CA40+[1]ISRP50!GG40</f>
        <v>2</v>
      </c>
      <c r="GH38" s="155">
        <f>[1]ISRP50!BY40</f>
        <v>0</v>
      </c>
      <c r="GI38" s="155">
        <f>[1]ISRP50!CB40</f>
        <v>0</v>
      </c>
      <c r="GJ38" s="156">
        <f>SUM(GE38:GI38)</f>
        <v>2</v>
      </c>
      <c r="GK38" s="155">
        <f>[1]ISRP50!GJ40</f>
        <v>0</v>
      </c>
      <c r="GL38" s="155">
        <f>[1]ISRP50!EE40+[1]ISRP50!GI40</f>
        <v>3</v>
      </c>
      <c r="GM38" s="155">
        <f>[1]ISRP50!EG40+[1]ISRP50!GK40</f>
        <v>0</v>
      </c>
      <c r="GN38" s="155">
        <f>[1]ISRP50!GL40</f>
        <v>0</v>
      </c>
      <c r="GO38" s="156">
        <f t="shared" si="142"/>
        <v>3</v>
      </c>
      <c r="GP38" s="156">
        <f t="shared" si="143"/>
        <v>3</v>
      </c>
      <c r="GQ38" s="157">
        <f t="shared" si="144"/>
        <v>5</v>
      </c>
      <c r="GR38" s="155">
        <f>[1]ISRP50!FT40</f>
        <v>0</v>
      </c>
      <c r="GS38" s="155">
        <f>[1]ISRP50!FU40</f>
        <v>0</v>
      </c>
      <c r="GT38" s="155">
        <f>[1]ISRP50!GB40</f>
        <v>0</v>
      </c>
      <c r="GU38" s="155">
        <f>[1]ISRP50!FV40</f>
        <v>0</v>
      </c>
      <c r="GV38" s="155">
        <f>[1]ISRP50!FW40</f>
        <v>0</v>
      </c>
      <c r="GW38" s="156">
        <f t="shared" si="145"/>
        <v>0</v>
      </c>
      <c r="GX38" s="155">
        <f>[1]ISRP50!FX40</f>
        <v>0</v>
      </c>
      <c r="GY38" s="155">
        <f>[1]ISRP50!FZ40</f>
        <v>0</v>
      </c>
      <c r="GZ38" s="155">
        <f>[1]ISRP50!GA40</f>
        <v>0</v>
      </c>
      <c r="HA38" s="155">
        <f>[1]ISRP50!FY40</f>
        <v>0</v>
      </c>
      <c r="HB38" s="157">
        <f t="shared" si="146"/>
        <v>0</v>
      </c>
      <c r="HE38" s="160">
        <f t="shared" si="147"/>
        <v>166</v>
      </c>
      <c r="HF38" s="160">
        <f t="shared" si="148"/>
        <v>11</v>
      </c>
      <c r="HG38" s="160">
        <f t="shared" si="149"/>
        <v>1</v>
      </c>
      <c r="HH38" s="160">
        <f t="shared" si="13"/>
        <v>178</v>
      </c>
      <c r="HI38" s="161"/>
      <c r="HJ38" s="187" t="s">
        <v>284</v>
      </c>
      <c r="HK38" s="267" t="s">
        <v>261</v>
      </c>
      <c r="HL38" s="277">
        <v>0</v>
      </c>
      <c r="HM38" s="240">
        <f>N55+O55+Q55+R55+S55+U55+V55+W55+Y55+Z55+AB55+AC55+AD55+AG55+AH55+AJ55+AM55</f>
        <v>310</v>
      </c>
      <c r="HN38" s="240">
        <f>BI55</f>
        <v>5</v>
      </c>
      <c r="HO38" s="240">
        <v>0</v>
      </c>
      <c r="HP38" s="222">
        <f>BT55+BU55+BV55+BW55+BX55+BY55+BZ55+CA55+CB55+CC55+CE55+CF55+CG55+CI55+CJ55+CK55+CL55+CN55</f>
        <v>215</v>
      </c>
      <c r="HQ38" s="240">
        <v>0</v>
      </c>
      <c r="HR38" s="278">
        <v>0</v>
      </c>
      <c r="HS38" s="240">
        <f>DR55</f>
        <v>41</v>
      </c>
      <c r="HT38" s="240">
        <v>0</v>
      </c>
      <c r="HU38" s="240">
        <v>0</v>
      </c>
      <c r="HV38" s="240">
        <v>0</v>
      </c>
      <c r="HW38" s="240">
        <f>ED55</f>
        <v>39</v>
      </c>
      <c r="HX38" s="240">
        <v>0</v>
      </c>
      <c r="HY38" s="240">
        <v>0</v>
      </c>
      <c r="HZ38" s="241">
        <v>0</v>
      </c>
      <c r="IA38" s="225">
        <f t="shared" si="172"/>
        <v>610</v>
      </c>
      <c r="IB38" s="215"/>
    </row>
    <row r="39" spans="1:236" s="159" customFormat="1" ht="39" customHeight="1">
      <c r="A39" s="274"/>
      <c r="B39" s="275" t="s">
        <v>332</v>
      </c>
      <c r="C39" s="155">
        <f t="shared" si="115"/>
        <v>65</v>
      </c>
      <c r="D39" s="155">
        <f>[1]ISRP50!D41</f>
        <v>1</v>
      </c>
      <c r="E39" s="155">
        <f>[1]ISRP50!E41</f>
        <v>0</v>
      </c>
      <c r="F39" s="155">
        <f>[1]ISRP50!F41</f>
        <v>1</v>
      </c>
      <c r="G39" s="155">
        <f>[1]ISRP50!G41</f>
        <v>0</v>
      </c>
      <c r="H39" s="155">
        <f>[1]ISRP50!H41</f>
        <v>0</v>
      </c>
      <c r="I39" s="155">
        <f>[1]ISRP50!I41</f>
        <v>0</v>
      </c>
      <c r="J39" s="155">
        <f>[1]ISRP50!J41</f>
        <v>0</v>
      </c>
      <c r="K39" s="155">
        <f>[1]ISRP50!K41</f>
        <v>0</v>
      </c>
      <c r="L39" s="156">
        <f t="shared" si="161"/>
        <v>0</v>
      </c>
      <c r="M39" s="157">
        <f t="shared" si="151"/>
        <v>2</v>
      </c>
      <c r="N39" s="155">
        <f>[1]ISRP50!M41</f>
        <v>1</v>
      </c>
      <c r="O39" s="155">
        <f>[1]ISRP50!V41</f>
        <v>0</v>
      </c>
      <c r="P39" s="156">
        <f t="shared" si="116"/>
        <v>1</v>
      </c>
      <c r="Q39" s="155">
        <f>[1]ISRP50!N41</f>
        <v>0</v>
      </c>
      <c r="R39" s="155">
        <f>[1]ISRP50!O41</f>
        <v>0</v>
      </c>
      <c r="S39" s="155">
        <f>[1]ISRP50!P41</f>
        <v>0</v>
      </c>
      <c r="T39" s="156">
        <f t="shared" si="117"/>
        <v>0</v>
      </c>
      <c r="U39" s="155">
        <f>[1]ISRP50!Q41</f>
        <v>0</v>
      </c>
      <c r="V39" s="166">
        <f>[1]ISRP50!W41</f>
        <v>0</v>
      </c>
      <c r="W39" s="166">
        <f>[1]ISRP50!S41</f>
        <v>0</v>
      </c>
      <c r="X39" s="156">
        <f t="shared" si="118"/>
        <v>0</v>
      </c>
      <c r="Y39" s="166">
        <f>[1]ISRP50!X41</f>
        <v>0</v>
      </c>
      <c r="Z39" s="166">
        <f>[1]ISRP50!U41</f>
        <v>0</v>
      </c>
      <c r="AA39" s="156">
        <f t="shared" si="119"/>
        <v>0</v>
      </c>
      <c r="AB39" s="166">
        <f>[1]ISRP50!Y41</f>
        <v>0</v>
      </c>
      <c r="AC39" s="166">
        <f>[1]ISRP50!R41</f>
        <v>0</v>
      </c>
      <c r="AD39" s="166">
        <f>[1]ISRP50!T41</f>
        <v>0</v>
      </c>
      <c r="AE39" s="156">
        <f t="shared" si="120"/>
        <v>0</v>
      </c>
      <c r="AF39" s="155">
        <f>[1]ISRP50!Z41</f>
        <v>0</v>
      </c>
      <c r="AG39" s="155">
        <f>[1]ISRP50!AA41</f>
        <v>0</v>
      </c>
      <c r="AH39" s="155">
        <f>[1]ISRP50!BO41</f>
        <v>0</v>
      </c>
      <c r="AI39" s="155">
        <f>[1]ISRP50!AB41+[1]ISRP50!CF41</f>
        <v>0</v>
      </c>
      <c r="AJ39" s="155">
        <f>[1]ISRP50!BT41</f>
        <v>0</v>
      </c>
      <c r="AK39" s="156">
        <f t="shared" si="121"/>
        <v>0</v>
      </c>
      <c r="AL39" s="155">
        <f>[1]ISRP50!AC41+[1]ISRP50!CG41</f>
        <v>0</v>
      </c>
      <c r="AM39" s="155">
        <f>[1]ISRP50!CG41</f>
        <v>0</v>
      </c>
      <c r="AN39" s="156">
        <f t="shared" si="152"/>
        <v>0</v>
      </c>
      <c r="AO39" s="156">
        <f t="shared" si="162"/>
        <v>0</v>
      </c>
      <c r="AP39" s="157">
        <f t="shared" si="122"/>
        <v>1</v>
      </c>
      <c r="AQ39" s="155">
        <f>[1]ISRP50!AE41</f>
        <v>0</v>
      </c>
      <c r="AR39" s="155">
        <f>[1]ISRP50!AF41</f>
        <v>0</v>
      </c>
      <c r="AS39" s="155">
        <v>0</v>
      </c>
      <c r="AT39" s="157">
        <f>SUM(AR39:AS39)</f>
        <v>0</v>
      </c>
      <c r="AU39" s="155">
        <f>[1]ISRP50!AP41+[1]ISRP50!DY41</f>
        <v>0</v>
      </c>
      <c r="AV39" s="155">
        <f>[1]ISRP50!AI41+[1]ISRP50!AO41</f>
        <v>1</v>
      </c>
      <c r="AW39" s="155">
        <f>[1]ISRP50!AK41</f>
        <v>1</v>
      </c>
      <c r="AX39" s="155">
        <v>0</v>
      </c>
      <c r="AY39" s="155">
        <f>[1]ISRP50!AH41</f>
        <v>0</v>
      </c>
      <c r="AZ39" s="155">
        <f>[1]ISRP50!AG41</f>
        <v>0</v>
      </c>
      <c r="BA39" s="155">
        <v>0</v>
      </c>
      <c r="BB39" s="155"/>
      <c r="BC39" s="155">
        <f>[1]ISRP50!AJ41</f>
        <v>0</v>
      </c>
      <c r="BD39" s="155">
        <f>[1]ISRP50!AL41</f>
        <v>3</v>
      </c>
      <c r="BE39" s="155">
        <f>[1]ISRP50!AM41</f>
        <v>0</v>
      </c>
      <c r="BF39" s="156">
        <f t="shared" si="123"/>
        <v>5</v>
      </c>
      <c r="BG39" s="157">
        <f t="shared" si="154"/>
        <v>5</v>
      </c>
      <c r="BH39" s="155">
        <f>[1]ISRP50!BD41</f>
        <v>0</v>
      </c>
      <c r="BI39" s="155">
        <f>[1]ISRP50!BC41</f>
        <v>0</v>
      </c>
      <c r="BJ39" s="155">
        <f>[1]ISRP50!BE41</f>
        <v>6</v>
      </c>
      <c r="BK39" s="155">
        <f>[1]ISRP50!BF41</f>
        <v>2</v>
      </c>
      <c r="BL39" s="155">
        <f>[1]ISRP50!BG41</f>
        <v>0</v>
      </c>
      <c r="BM39" s="155">
        <f>[1]ISRP50!BH41</f>
        <v>7</v>
      </c>
      <c r="BN39" s="155">
        <f>[1]ISRP50!BI41</f>
        <v>0</v>
      </c>
      <c r="BO39" s="155">
        <v>0</v>
      </c>
      <c r="BP39" s="155">
        <f>[1]ISRP50!BJ41</f>
        <v>1</v>
      </c>
      <c r="BQ39" s="155">
        <f>[1]ISRP50!BK41</f>
        <v>0</v>
      </c>
      <c r="BR39" s="156">
        <f t="shared" si="155"/>
        <v>1</v>
      </c>
      <c r="BS39" s="157">
        <f t="shared" si="124"/>
        <v>16</v>
      </c>
      <c r="BT39" s="155">
        <f>[1]ISRP50!CI41</f>
        <v>2</v>
      </c>
      <c r="BU39" s="155">
        <f>[1]ISRP50!CX41</f>
        <v>0</v>
      </c>
      <c r="BV39" s="155">
        <f>[1]ISRP50!CK41</f>
        <v>0</v>
      </c>
      <c r="BW39" s="155">
        <f>[1]ISRP50!CJ41</f>
        <v>1</v>
      </c>
      <c r="BX39" s="155">
        <f>[1]ISRP50!CO41</f>
        <v>0</v>
      </c>
      <c r="BY39" s="155">
        <f>[1]ISRP50!CP41</f>
        <v>1</v>
      </c>
      <c r="BZ39" s="155"/>
      <c r="CA39" s="155">
        <f>[1]ISRP50!CQ41</f>
        <v>0</v>
      </c>
      <c r="CB39" s="155"/>
      <c r="CC39" s="166">
        <f>[1]ISRP50!CR41</f>
        <v>0</v>
      </c>
      <c r="CD39" s="156">
        <f t="shared" si="163"/>
        <v>1</v>
      </c>
      <c r="CE39" s="155">
        <f>[1]ISRP50!CS41</f>
        <v>0</v>
      </c>
      <c r="CF39" s="155">
        <f>[1]ISRP50!CU41</f>
        <v>1</v>
      </c>
      <c r="CG39" s="155">
        <f>[1]ISRP50!CT41</f>
        <v>0</v>
      </c>
      <c r="CH39" s="156">
        <f t="shared" si="125"/>
        <v>1</v>
      </c>
      <c r="CI39" s="155">
        <f>[1]ISRP50!CL41</f>
        <v>0</v>
      </c>
      <c r="CJ39" s="155">
        <f>[1]ISRP50!CW41</f>
        <v>0</v>
      </c>
      <c r="CK39" s="155">
        <f>[1]ISRP50!CN41</f>
        <v>0</v>
      </c>
      <c r="CL39" s="155">
        <f>[1]ISRP50!CM41</f>
        <v>1</v>
      </c>
      <c r="CM39" s="155">
        <f t="shared" si="126"/>
        <v>1</v>
      </c>
      <c r="CN39" s="155">
        <f>[1]ISRP50!CV41</f>
        <v>2</v>
      </c>
      <c r="CO39" s="157">
        <f t="shared" si="127"/>
        <v>8</v>
      </c>
      <c r="CP39" s="155">
        <f>[1]ISRP50!CZ41</f>
        <v>0</v>
      </c>
      <c r="CQ39" s="155">
        <f>[1]ISRP50!DA41</f>
        <v>0</v>
      </c>
      <c r="CR39" s="155">
        <f>[1]ISRP50!DC41</f>
        <v>0</v>
      </c>
      <c r="CS39" s="156">
        <f t="shared" si="128"/>
        <v>0</v>
      </c>
      <c r="CT39" s="155">
        <f>[1]ISRP50!DD41</f>
        <v>2</v>
      </c>
      <c r="CU39" s="155">
        <f>[1]ISRP50!DE41</f>
        <v>0</v>
      </c>
      <c r="CV39" s="155">
        <f>[1]ISRP50!DF41</f>
        <v>2</v>
      </c>
      <c r="CW39" s="155">
        <v>0</v>
      </c>
      <c r="CX39" s="156">
        <f t="shared" si="129"/>
        <v>2</v>
      </c>
      <c r="CY39" s="155">
        <f>[1]ISRP50!DH41</f>
        <v>0</v>
      </c>
      <c r="CZ39" s="157">
        <f t="shared" si="130"/>
        <v>4</v>
      </c>
      <c r="DA39" s="155">
        <f>[1]ISRP50!DK41</f>
        <v>0</v>
      </c>
      <c r="DB39" s="155">
        <f>[1]ISRP50!DL41</f>
        <v>1</v>
      </c>
      <c r="DC39" s="155">
        <f>[1]ISRP50!DM41</f>
        <v>1</v>
      </c>
      <c r="DD39" s="155">
        <f>[1]ISRP50!DJ41</f>
        <v>2</v>
      </c>
      <c r="DE39" s="156">
        <f t="shared" si="164"/>
        <v>4</v>
      </c>
      <c r="DF39" s="155">
        <f>[1]ISRP50!DR41</f>
        <v>1</v>
      </c>
      <c r="DG39" s="155">
        <f>[1]ISRP50!DS41</f>
        <v>0</v>
      </c>
      <c r="DH39" s="155"/>
      <c r="DI39" s="155">
        <f>[1]ISRP50!DN41</f>
        <v>0</v>
      </c>
      <c r="DJ39" s="155"/>
      <c r="DK39" s="155">
        <f>[1]ISRP50!DO41</f>
        <v>1</v>
      </c>
      <c r="DL39" s="155">
        <f>[1]ISRP50!DP41</f>
        <v>1</v>
      </c>
      <c r="DM39" s="155"/>
      <c r="DN39" s="155">
        <f>[1]ISRP50!DQ41</f>
        <v>0</v>
      </c>
      <c r="DO39" s="155"/>
      <c r="DP39" s="156">
        <f t="shared" si="132"/>
        <v>2</v>
      </c>
      <c r="DQ39" s="157">
        <f t="shared" si="133"/>
        <v>7</v>
      </c>
      <c r="DR39" s="155">
        <f>[1]ISRP50!ED41</f>
        <v>0</v>
      </c>
      <c r="DS39" s="155">
        <f>[1]ISRP50!DU41</f>
        <v>0</v>
      </c>
      <c r="DT39" s="155">
        <f>[1]ISRP50!DV41</f>
        <v>0</v>
      </c>
      <c r="DU39" s="156">
        <f t="shared" si="134"/>
        <v>0</v>
      </c>
      <c r="DV39" s="155">
        <f>[1]ISRP50!DW41</f>
        <v>0</v>
      </c>
      <c r="DW39" s="155">
        <f>[1]ISRP50!AN41+[1]ISRP50!DZ41</f>
        <v>0</v>
      </c>
      <c r="DX39" s="155">
        <f>[1]ISRP50!DX41</f>
        <v>0</v>
      </c>
      <c r="DY39" s="155">
        <f>[1]ISRP50!EA41</f>
        <v>2</v>
      </c>
      <c r="DZ39" s="155">
        <f>[1]ISRP50!EB41</f>
        <v>0</v>
      </c>
      <c r="EA39" s="155">
        <f>[1]ISRP50!EC41</f>
        <v>0</v>
      </c>
      <c r="EB39" s="156">
        <f t="shared" si="135"/>
        <v>0</v>
      </c>
      <c r="EC39" s="157">
        <f t="shared" si="136"/>
        <v>2</v>
      </c>
      <c r="ED39" s="155">
        <f>[1]ISRP50!EJ41</f>
        <v>5</v>
      </c>
      <c r="EE39" s="157">
        <f t="shared" si="156"/>
        <v>5</v>
      </c>
      <c r="EF39" s="155">
        <f>[1]ISRP50!EN41</f>
        <v>0</v>
      </c>
      <c r="EG39" s="155">
        <f>[1]ISRP50!EO41</f>
        <v>1</v>
      </c>
      <c r="EH39" s="155">
        <f>[1]ISRP50!EP41</f>
        <v>0</v>
      </c>
      <c r="EI39" s="155">
        <f>[1]ISRP50!FB41</f>
        <v>0</v>
      </c>
      <c r="EJ39" s="155">
        <f>[1]ISRP50!ER41</f>
        <v>0</v>
      </c>
      <c r="EK39" s="155">
        <f>[1]ISRP50!ET41</f>
        <v>0</v>
      </c>
      <c r="EL39" s="156">
        <f t="shared" si="157"/>
        <v>0</v>
      </c>
      <c r="EM39" s="155">
        <f>[1]ISRP50!EW41</f>
        <v>0</v>
      </c>
      <c r="EN39" s="155">
        <f>[1]ISRP50!BU41+[1]ISRP50!EL41</f>
        <v>1</v>
      </c>
      <c r="EO39" s="155">
        <f>[1]ISRP50!BV41</f>
        <v>0</v>
      </c>
      <c r="EP39" s="155">
        <f>[1]ISRP50!BW41</f>
        <v>0</v>
      </c>
      <c r="EQ39" s="155">
        <f>[1]ISRP50!BR41</f>
        <v>0</v>
      </c>
      <c r="ER39" s="155">
        <f>[1]ISRP50!BS41</f>
        <v>0</v>
      </c>
      <c r="ES39" s="155">
        <f>[1]ISRP50!BX41</f>
        <v>0</v>
      </c>
      <c r="ET39" s="155">
        <f>[1]ISRP50!BL41+[1]ISRP50!EM41</f>
        <v>0</v>
      </c>
      <c r="EU39" s="155">
        <f>[1]ISRP50!BQ41</f>
        <v>0</v>
      </c>
      <c r="EV39" s="155">
        <f>[1]ISRP50!BR41</f>
        <v>0</v>
      </c>
      <c r="EW39" s="155">
        <f>[1]ISRP50!BX41</f>
        <v>0</v>
      </c>
      <c r="EX39" s="155">
        <f>[1]ISRP50!BS41</f>
        <v>0</v>
      </c>
      <c r="EY39" s="155">
        <f>[1]ISRP50!EU41</f>
        <v>0</v>
      </c>
      <c r="EZ39" s="155">
        <f>[1]ISRP50!EV41</f>
        <v>0</v>
      </c>
      <c r="FA39" s="156">
        <f t="shared" si="158"/>
        <v>0</v>
      </c>
      <c r="FB39" s="157">
        <f t="shared" si="137"/>
        <v>2</v>
      </c>
      <c r="FC39" s="155">
        <f>[1]ISRP50!FF41</f>
        <v>0</v>
      </c>
      <c r="FD39" s="156">
        <f t="shared" si="138"/>
        <v>0</v>
      </c>
      <c r="FE39" s="155">
        <f>[1]ISRP50!FM41</f>
        <v>0</v>
      </c>
      <c r="FF39" s="155">
        <f>[1]ISRP50!FO41</f>
        <v>0</v>
      </c>
      <c r="FG39" s="155">
        <f>[1]ISRP50!FR41</f>
        <v>0</v>
      </c>
      <c r="FH39" s="155">
        <f>[1]ISRP50!FN41</f>
        <v>0</v>
      </c>
      <c r="FI39" s="155">
        <f>[1]ISRP50!FP41</f>
        <v>0</v>
      </c>
      <c r="FJ39" s="155">
        <f>[1]ISRP50!FQ41</f>
        <v>0</v>
      </c>
      <c r="FK39" s="156">
        <f t="shared" si="139"/>
        <v>0</v>
      </c>
      <c r="FL39" s="155">
        <f>[1]ISRP50!FP41</f>
        <v>0</v>
      </c>
      <c r="FM39" s="155">
        <f>[1]ISRP50!AU41+[1]ISRP50!FL41</f>
        <v>1</v>
      </c>
      <c r="FN39" s="155">
        <f>[1]ISRP50!FH41</f>
        <v>0</v>
      </c>
      <c r="FO39" s="155">
        <f>[1]ISRP50!AZ41</f>
        <v>0</v>
      </c>
      <c r="FP39" s="155">
        <f>[1]ISRP50!AR41+[1]ISRP50!FI41</f>
        <v>1</v>
      </c>
      <c r="FQ39" s="155">
        <f>[1]ISRP50!AW41</f>
        <v>0</v>
      </c>
      <c r="FR39" s="155">
        <f>[1]ISRP50!AS41+[1]ISRP50!FJ41</f>
        <v>1</v>
      </c>
      <c r="FS39" s="155"/>
      <c r="FT39" s="155"/>
      <c r="FU39" s="155">
        <f>[1]ISRP50!AY41</f>
        <v>0</v>
      </c>
      <c r="FV39" s="155">
        <f>[1]ISRP50!AX41</f>
        <v>0</v>
      </c>
      <c r="FW39" s="155">
        <v>0</v>
      </c>
      <c r="FX39" s="155">
        <f>[1]ISRP50!AT41+[1]ISRP50!FK41</f>
        <v>2</v>
      </c>
      <c r="FY39" s="155"/>
      <c r="FZ39" s="156">
        <f t="shared" si="140"/>
        <v>5</v>
      </c>
      <c r="GA39" s="157">
        <f t="shared" si="141"/>
        <v>5</v>
      </c>
      <c r="GB39" s="155">
        <f>[1]ISRP50!CC41+[1]ISRP50!GH41</f>
        <v>0</v>
      </c>
      <c r="GC39" s="155">
        <f>[1]ISRP50!CE41+[1]ISRP50!GD41</f>
        <v>3</v>
      </c>
      <c r="GD39" s="155">
        <f>[1]ISRP50!EF41</f>
        <v>0</v>
      </c>
      <c r="GE39" s="155">
        <f>[1]ISRP50!CD41+[1]ISRP50!GE41</f>
        <v>0</v>
      </c>
      <c r="GF39" s="155">
        <f>[1]ISRP50!BZ41+[1]ISRP50!GF41</f>
        <v>0</v>
      </c>
      <c r="GG39" s="155">
        <f>[1]ISRP50!CA41+[1]ISRP50!GG41</f>
        <v>0</v>
      </c>
      <c r="GH39" s="155">
        <f>[1]ISRP50!BY41</f>
        <v>0</v>
      </c>
      <c r="GI39" s="155">
        <f>[1]ISRP50!CB41</f>
        <v>0</v>
      </c>
      <c r="GJ39" s="156">
        <f>SUM(GE39:GI39)</f>
        <v>0</v>
      </c>
      <c r="GK39" s="155">
        <f>[1]ISRP50!GJ41</f>
        <v>0</v>
      </c>
      <c r="GL39" s="155">
        <f>[1]ISRP50!EE41+[1]ISRP50!GI41</f>
        <v>3</v>
      </c>
      <c r="GM39" s="155">
        <f>[1]ISRP50!EG41+[1]ISRP50!GK41</f>
        <v>0</v>
      </c>
      <c r="GN39" s="155">
        <f>[1]ISRP50!GL41</f>
        <v>0</v>
      </c>
      <c r="GO39" s="156">
        <f t="shared" si="142"/>
        <v>3</v>
      </c>
      <c r="GP39" s="156">
        <f t="shared" si="143"/>
        <v>3</v>
      </c>
      <c r="GQ39" s="157">
        <f t="shared" si="144"/>
        <v>6</v>
      </c>
      <c r="GR39" s="155">
        <f>[1]ISRP50!FT41</f>
        <v>0</v>
      </c>
      <c r="GS39" s="155">
        <f>[1]ISRP50!FU41</f>
        <v>0</v>
      </c>
      <c r="GT39" s="155">
        <f>[1]ISRP50!GB41</f>
        <v>0</v>
      </c>
      <c r="GU39" s="155">
        <f>[1]ISRP50!FV41</f>
        <v>0</v>
      </c>
      <c r="GV39" s="155">
        <f>[1]ISRP50!FW41</f>
        <v>0</v>
      </c>
      <c r="GW39" s="156">
        <f t="shared" si="145"/>
        <v>0</v>
      </c>
      <c r="GX39" s="155">
        <f>[1]ISRP50!FX41</f>
        <v>0</v>
      </c>
      <c r="GY39" s="155">
        <f>[1]ISRP50!FZ41</f>
        <v>2</v>
      </c>
      <c r="GZ39" s="155">
        <f>[1]ISRP50!GA41</f>
        <v>0</v>
      </c>
      <c r="HA39" s="155">
        <f>[1]ISRP50!FY41</f>
        <v>0</v>
      </c>
      <c r="HB39" s="157">
        <f t="shared" si="146"/>
        <v>2</v>
      </c>
      <c r="HE39" s="160">
        <f t="shared" si="147"/>
        <v>49</v>
      </c>
      <c r="HF39" s="160">
        <f t="shared" si="148"/>
        <v>14</v>
      </c>
      <c r="HG39" s="160">
        <f t="shared" si="149"/>
        <v>2</v>
      </c>
      <c r="HH39" s="160">
        <f>SUM(HE39:HG39)</f>
        <v>65</v>
      </c>
      <c r="HI39" s="161"/>
      <c r="HJ39" s="189" t="s">
        <v>287</v>
      </c>
      <c r="HK39" s="267" t="s">
        <v>261</v>
      </c>
      <c r="HL39" s="279">
        <v>0</v>
      </c>
      <c r="HM39" s="165">
        <f>N23+O23+Q23+R23+S23+U23+V23+W23+Y23+Z23+AB23+AC23+AD23+AG23+AH23+AJ23+AM23</f>
        <v>278</v>
      </c>
      <c r="HN39" s="165">
        <f>BI23</f>
        <v>6</v>
      </c>
      <c r="HO39" s="165">
        <v>0</v>
      </c>
      <c r="HP39" s="222">
        <f>BT23+BU23+BV23+BW23+BX23+BY23+BZ23+CA23+CB23+CC23+CE23+CF23+CG23+CI23+CJ23+CK23+CL23+CN23</f>
        <v>182</v>
      </c>
      <c r="HQ39" s="165">
        <v>0</v>
      </c>
      <c r="HR39" s="280">
        <v>0</v>
      </c>
      <c r="HS39" s="165">
        <f>DR23</f>
        <v>38</v>
      </c>
      <c r="HT39" s="165">
        <v>0</v>
      </c>
      <c r="HU39" s="165">
        <v>0</v>
      </c>
      <c r="HV39" s="165">
        <v>0</v>
      </c>
      <c r="HW39" s="165">
        <f>ED23</f>
        <v>42</v>
      </c>
      <c r="HX39" s="165">
        <v>0</v>
      </c>
      <c r="HY39" s="165">
        <v>0</v>
      </c>
      <c r="HZ39" s="244">
        <v>0</v>
      </c>
      <c r="IA39" s="225">
        <f t="shared" si="172"/>
        <v>546</v>
      </c>
      <c r="IB39" s="173"/>
    </row>
    <row r="40" spans="1:236" s="159" customFormat="1">
      <c r="A40" s="274"/>
      <c r="B40" s="281" t="s">
        <v>333</v>
      </c>
      <c r="C40" s="155">
        <f t="shared" si="115"/>
        <v>1306</v>
      </c>
      <c r="D40" s="155">
        <f>[1]ISRP50!D42</f>
        <v>33</v>
      </c>
      <c r="E40" s="155">
        <f>[1]ISRP50!E42</f>
        <v>18</v>
      </c>
      <c r="F40" s="155">
        <f>[1]ISRP50!F42</f>
        <v>8</v>
      </c>
      <c r="G40" s="155">
        <f>[1]ISRP50!G42</f>
        <v>13</v>
      </c>
      <c r="H40" s="155">
        <f>[1]ISRP50!H42</f>
        <v>22</v>
      </c>
      <c r="I40" s="155">
        <f>[1]ISRP50!I42</f>
        <v>10</v>
      </c>
      <c r="J40" s="155">
        <f>[1]ISRP50!J42</f>
        <v>8</v>
      </c>
      <c r="K40" s="155">
        <f>[1]ISRP50!K42</f>
        <v>5</v>
      </c>
      <c r="L40" s="156">
        <f t="shared" si="161"/>
        <v>13</v>
      </c>
      <c r="M40" s="157">
        <f t="shared" si="151"/>
        <v>117</v>
      </c>
      <c r="N40" s="155">
        <f>[1]ISRP50!M42</f>
        <v>9</v>
      </c>
      <c r="O40" s="155">
        <f>[1]ISRP50!V42</f>
        <v>0</v>
      </c>
      <c r="P40" s="156">
        <f t="shared" si="116"/>
        <v>9</v>
      </c>
      <c r="Q40" s="155">
        <f>[1]ISRP50!N42</f>
        <v>15</v>
      </c>
      <c r="R40" s="155">
        <f>[1]ISRP50!O42</f>
        <v>17</v>
      </c>
      <c r="S40" s="155">
        <f>[1]ISRP50!P42</f>
        <v>1</v>
      </c>
      <c r="T40" s="156">
        <f t="shared" si="117"/>
        <v>18</v>
      </c>
      <c r="U40" s="155">
        <f>[1]ISRP50!Q42</f>
        <v>2</v>
      </c>
      <c r="V40" s="166">
        <f>[1]ISRP50!W42</f>
        <v>2</v>
      </c>
      <c r="W40" s="166">
        <f>[1]ISRP50!S42</f>
        <v>4</v>
      </c>
      <c r="X40" s="156">
        <f t="shared" si="118"/>
        <v>6</v>
      </c>
      <c r="Y40" s="166">
        <f>[1]ISRP50!X42</f>
        <v>3</v>
      </c>
      <c r="Z40" s="166">
        <f>[1]ISRP50!U42</f>
        <v>0</v>
      </c>
      <c r="AA40" s="156">
        <f t="shared" si="119"/>
        <v>3</v>
      </c>
      <c r="AB40" s="166">
        <f>[1]ISRP50!Y42</f>
        <v>0</v>
      </c>
      <c r="AC40" s="166">
        <f>[1]ISRP50!R42</f>
        <v>0</v>
      </c>
      <c r="AD40" s="166">
        <f>[1]ISRP50!T42</f>
        <v>1</v>
      </c>
      <c r="AE40" s="156">
        <f t="shared" si="120"/>
        <v>1</v>
      </c>
      <c r="AF40" s="155">
        <f>[1]ISRP50!Z42</f>
        <v>12</v>
      </c>
      <c r="AG40" s="155">
        <f>[1]ISRP50!AA42</f>
        <v>2</v>
      </c>
      <c r="AH40" s="155">
        <f>[1]ISRP50!BO42</f>
        <v>0</v>
      </c>
      <c r="AI40" s="155">
        <f>[1]ISRP50!AB42+[1]ISRP50!CF42</f>
        <v>2</v>
      </c>
      <c r="AJ40" s="155">
        <f>[1]ISRP50!BT42</f>
        <v>0</v>
      </c>
      <c r="AK40" s="156">
        <f>SUM(AH40:AJ40)</f>
        <v>2</v>
      </c>
      <c r="AL40" s="155">
        <f>[1]ISRP50!AC42+[1]ISRP50!CG42</f>
        <v>6</v>
      </c>
      <c r="AM40" s="155">
        <f>[1]ISRP50!CG42</f>
        <v>0</v>
      </c>
      <c r="AN40" s="156">
        <f t="shared" si="152"/>
        <v>6</v>
      </c>
      <c r="AO40" s="156">
        <f t="shared" si="162"/>
        <v>8</v>
      </c>
      <c r="AP40" s="157">
        <f t="shared" si="122"/>
        <v>76</v>
      </c>
      <c r="AQ40" s="155">
        <f>[1]ISRP50!AE42</f>
        <v>4</v>
      </c>
      <c r="AR40" s="155">
        <f>[1]ISRP50!AF42</f>
        <v>67</v>
      </c>
      <c r="AS40" s="155">
        <v>0</v>
      </c>
      <c r="AT40" s="157">
        <f>SUM(AR40:AS40)</f>
        <v>67</v>
      </c>
      <c r="AU40" s="155">
        <f>[1]ISRP50!AP42+[1]ISRP50!DY42</f>
        <v>3</v>
      </c>
      <c r="AV40" s="155">
        <f>[1]ISRP50!AI42+[1]ISRP50!AO42</f>
        <v>27</v>
      </c>
      <c r="AW40" s="155">
        <f>[1]ISRP50!AK42</f>
        <v>12</v>
      </c>
      <c r="AX40" s="155">
        <v>0</v>
      </c>
      <c r="AY40" s="155">
        <f>[1]ISRP50!AH42</f>
        <v>16</v>
      </c>
      <c r="AZ40" s="155">
        <f>[1]ISRP50!AG42</f>
        <v>12</v>
      </c>
      <c r="BA40" s="155">
        <v>0</v>
      </c>
      <c r="BB40" s="155"/>
      <c r="BC40" s="155">
        <f>[1]ISRP50!AJ42</f>
        <v>8</v>
      </c>
      <c r="BD40" s="155">
        <f>[1]ISRP50!AL42</f>
        <v>24</v>
      </c>
      <c r="BE40" s="155">
        <f>[1]ISRP50!AM42</f>
        <v>0</v>
      </c>
      <c r="BF40" s="156">
        <f t="shared" si="123"/>
        <v>99</v>
      </c>
      <c r="BG40" s="157">
        <f t="shared" si="154"/>
        <v>173</v>
      </c>
      <c r="BH40" s="155">
        <f>[1]ISRP50!BD42</f>
        <v>8</v>
      </c>
      <c r="BI40" s="155">
        <f>[1]ISRP50!BC42</f>
        <v>1</v>
      </c>
      <c r="BJ40" s="155">
        <f>[1]ISRP50!BE42</f>
        <v>19</v>
      </c>
      <c r="BK40" s="155">
        <f>[1]ISRP50!BF42</f>
        <v>5</v>
      </c>
      <c r="BL40" s="155">
        <f>[1]ISRP50!BG42</f>
        <v>7</v>
      </c>
      <c r="BM40" s="155">
        <f>[1]ISRP50!BH42</f>
        <v>10</v>
      </c>
      <c r="BN40" s="155">
        <f>[1]ISRP50!BI42</f>
        <v>0</v>
      </c>
      <c r="BO40" s="155">
        <v>0</v>
      </c>
      <c r="BP40" s="155">
        <f>[1]ISRP50!BJ42</f>
        <v>1</v>
      </c>
      <c r="BQ40" s="155">
        <f>[1]ISRP50!BK42</f>
        <v>3</v>
      </c>
      <c r="BR40" s="156">
        <f t="shared" si="155"/>
        <v>4</v>
      </c>
      <c r="BS40" s="157">
        <f t="shared" si="124"/>
        <v>54</v>
      </c>
      <c r="BT40" s="155">
        <f>[1]ISRP50!CI42</f>
        <v>7</v>
      </c>
      <c r="BU40" s="155">
        <f>[1]ISRP50!CX42</f>
        <v>6</v>
      </c>
      <c r="BV40" s="155">
        <f>[1]ISRP50!CK42</f>
        <v>12</v>
      </c>
      <c r="BW40" s="155">
        <f>[1]ISRP50!CJ42</f>
        <v>14</v>
      </c>
      <c r="BX40" s="155">
        <f>[1]ISRP50!CO42</f>
        <v>17</v>
      </c>
      <c r="BY40" s="155">
        <f>[1]ISRP50!CP42</f>
        <v>7</v>
      </c>
      <c r="BZ40" s="155"/>
      <c r="CA40" s="155">
        <f>[1]ISRP50!CQ42</f>
        <v>1</v>
      </c>
      <c r="CB40" s="155"/>
      <c r="CC40" s="166">
        <f>[1]ISRP50!CR42</f>
        <v>2</v>
      </c>
      <c r="CD40" s="156">
        <f t="shared" si="163"/>
        <v>10</v>
      </c>
      <c r="CE40" s="155">
        <f>[1]ISRP50!CS42</f>
        <v>27</v>
      </c>
      <c r="CF40" s="155">
        <f>[1]ISRP50!CU42</f>
        <v>1</v>
      </c>
      <c r="CG40" s="155">
        <f>[1]ISRP50!CT42</f>
        <v>1</v>
      </c>
      <c r="CH40" s="156">
        <f t="shared" si="125"/>
        <v>2</v>
      </c>
      <c r="CI40" s="155">
        <f>[1]ISRP50!CL42</f>
        <v>7</v>
      </c>
      <c r="CJ40" s="155">
        <f>[1]ISRP50!CW42</f>
        <v>0</v>
      </c>
      <c r="CK40" s="155">
        <f>[1]ISRP50!CN42</f>
        <v>2</v>
      </c>
      <c r="CL40" s="155">
        <f>[1]ISRP50!CM42</f>
        <v>1</v>
      </c>
      <c r="CM40" s="155">
        <f t="shared" si="126"/>
        <v>10</v>
      </c>
      <c r="CN40" s="155">
        <f>[1]ISRP50!CV42</f>
        <v>9</v>
      </c>
      <c r="CO40" s="157">
        <f t="shared" si="127"/>
        <v>114</v>
      </c>
      <c r="CP40" s="155">
        <f>[1]ISRP50!CZ42</f>
        <v>4</v>
      </c>
      <c r="CQ40" s="155">
        <f>[1]ISRP50!DA42</f>
        <v>0</v>
      </c>
      <c r="CR40" s="155">
        <f>[1]ISRP50!DC42</f>
        <v>8</v>
      </c>
      <c r="CS40" s="156">
        <f t="shared" si="128"/>
        <v>8</v>
      </c>
      <c r="CT40" s="155">
        <f>[1]ISRP50!DD42</f>
        <v>3</v>
      </c>
      <c r="CU40" s="155">
        <f>[1]ISRP50!DE42</f>
        <v>12</v>
      </c>
      <c r="CV40" s="155">
        <f>[1]ISRP50!DF42</f>
        <v>3</v>
      </c>
      <c r="CW40" s="155">
        <v>0</v>
      </c>
      <c r="CX40" s="156">
        <f t="shared" si="129"/>
        <v>15</v>
      </c>
      <c r="CY40" s="155">
        <f>[1]ISRP50!DH42</f>
        <v>3</v>
      </c>
      <c r="CZ40" s="157">
        <f t="shared" si="130"/>
        <v>33</v>
      </c>
      <c r="DA40" s="155">
        <f>[1]ISRP50!DK42</f>
        <v>9</v>
      </c>
      <c r="DB40" s="155">
        <f>[1]ISRP50!DL42</f>
        <v>14</v>
      </c>
      <c r="DC40" s="155">
        <f>[1]ISRP50!DM42</f>
        <v>5</v>
      </c>
      <c r="DD40" s="155">
        <f>[1]ISRP50!DJ42</f>
        <v>51</v>
      </c>
      <c r="DE40" s="156">
        <f t="shared" si="164"/>
        <v>79</v>
      </c>
      <c r="DF40" s="155">
        <f>[1]ISRP50!DR42</f>
        <v>1</v>
      </c>
      <c r="DG40" s="155">
        <f>[1]ISRP50!DS42</f>
        <v>2</v>
      </c>
      <c r="DH40" s="155"/>
      <c r="DI40" s="155">
        <f>[1]ISRP50!DN42</f>
        <v>24</v>
      </c>
      <c r="DJ40" s="155"/>
      <c r="DK40" s="155">
        <f>[1]ISRP50!DO42</f>
        <v>7</v>
      </c>
      <c r="DL40" s="155">
        <f>[1]ISRP50!DP42</f>
        <v>15</v>
      </c>
      <c r="DM40" s="155"/>
      <c r="DN40" s="155">
        <f>[1]ISRP50!DQ42</f>
        <v>8</v>
      </c>
      <c r="DO40" s="155"/>
      <c r="DP40" s="156">
        <f t="shared" si="132"/>
        <v>54</v>
      </c>
      <c r="DQ40" s="157">
        <f t="shared" si="133"/>
        <v>136</v>
      </c>
      <c r="DR40" s="155">
        <f>[1]ISRP50!ED42</f>
        <v>8</v>
      </c>
      <c r="DS40" s="155">
        <f>[1]ISRP50!DU42</f>
        <v>24</v>
      </c>
      <c r="DT40" s="155">
        <f>[1]ISRP50!DV42</f>
        <v>4</v>
      </c>
      <c r="DU40" s="156">
        <f t="shared" si="134"/>
        <v>28</v>
      </c>
      <c r="DV40" s="155">
        <f>[1]ISRP50!DW42</f>
        <v>5</v>
      </c>
      <c r="DW40" s="155">
        <f>[1]ISRP50!AN42+[1]ISRP50!DZ42</f>
        <v>17</v>
      </c>
      <c r="DX40" s="155">
        <f>[1]ISRP50!DX42</f>
        <v>10</v>
      </c>
      <c r="DY40" s="155">
        <f>[1]ISRP50!EA42</f>
        <v>4</v>
      </c>
      <c r="DZ40" s="155">
        <f>[1]ISRP50!EB42</f>
        <v>9</v>
      </c>
      <c r="EA40" s="155">
        <f>[1]ISRP50!EC42</f>
        <v>4</v>
      </c>
      <c r="EB40" s="156">
        <f t="shared" si="135"/>
        <v>13</v>
      </c>
      <c r="EC40" s="157">
        <f t="shared" si="136"/>
        <v>85</v>
      </c>
      <c r="ED40" s="155">
        <f>[1]ISRP50!EJ42</f>
        <v>34</v>
      </c>
      <c r="EE40" s="157">
        <f t="shared" si="156"/>
        <v>34</v>
      </c>
      <c r="EF40" s="155">
        <f>[1]ISRP50!EN42</f>
        <v>0</v>
      </c>
      <c r="EG40" s="155">
        <f>[1]ISRP50!EO42</f>
        <v>11</v>
      </c>
      <c r="EH40" s="155">
        <f>[1]ISRP50!EP42</f>
        <v>2</v>
      </c>
      <c r="EI40" s="155">
        <f>[1]ISRP50!FB42</f>
        <v>0</v>
      </c>
      <c r="EJ40" s="155">
        <f>[1]ISRP50!ER42</f>
        <v>1</v>
      </c>
      <c r="EK40" s="155">
        <f>[1]ISRP50!ET42</f>
        <v>0</v>
      </c>
      <c r="EL40" s="156">
        <f t="shared" si="157"/>
        <v>3</v>
      </c>
      <c r="EM40" s="155">
        <f>[1]ISRP50!EW42</f>
        <v>6</v>
      </c>
      <c r="EN40" s="155">
        <f>[1]ISRP50!BU42+[1]ISRP50!EL42</f>
        <v>26</v>
      </c>
      <c r="EO40" s="155">
        <f>[1]ISRP50!BV42</f>
        <v>1</v>
      </c>
      <c r="EP40" s="155">
        <f>[1]ISRP50!BW42</f>
        <v>1</v>
      </c>
      <c r="EQ40" s="155">
        <f>[1]ISRP50!BR42</f>
        <v>1</v>
      </c>
      <c r="ER40" s="155">
        <f>[1]ISRP50!BS42</f>
        <v>0</v>
      </c>
      <c r="ES40" s="155">
        <f>[1]ISRP50!BX42</f>
        <v>0</v>
      </c>
      <c r="ET40" s="155">
        <f>[1]ISRP50!BL42+[1]ISRP50!EM42</f>
        <v>21</v>
      </c>
      <c r="EU40" s="155">
        <f>[1]ISRP50!BQ42</f>
        <v>2</v>
      </c>
      <c r="EV40" s="155">
        <f>[1]ISRP50!BR42</f>
        <v>1</v>
      </c>
      <c r="EW40" s="155"/>
      <c r="EX40" s="155">
        <f>[1]ISRP50!BS42</f>
        <v>0</v>
      </c>
      <c r="EY40" s="155">
        <f>[1]ISRP50!EU42</f>
        <v>1</v>
      </c>
      <c r="EZ40" s="155">
        <f>[1]ISRP50!EV42</f>
        <v>1</v>
      </c>
      <c r="FA40" s="156">
        <f t="shared" si="158"/>
        <v>29</v>
      </c>
      <c r="FB40" s="157">
        <f t="shared" si="137"/>
        <v>75</v>
      </c>
      <c r="FC40" s="155">
        <f>[1]ISRP50!FF42</f>
        <v>24</v>
      </c>
      <c r="FD40" s="156">
        <f t="shared" si="138"/>
        <v>24</v>
      </c>
      <c r="FE40" s="155">
        <f>[1]ISRP50!FM42</f>
        <v>0</v>
      </c>
      <c r="FF40" s="155">
        <f>[1]ISRP50!FO42</f>
        <v>0</v>
      </c>
      <c r="FG40" s="155">
        <f>[1]ISRP50!FR42</f>
        <v>0</v>
      </c>
      <c r="FH40" s="155">
        <f>[1]ISRP50!FN42</f>
        <v>0</v>
      </c>
      <c r="FI40" s="155">
        <f>[1]ISRP50!FP42</f>
        <v>1</v>
      </c>
      <c r="FJ40" s="155">
        <f>[1]ISRP50!FQ42</f>
        <v>0</v>
      </c>
      <c r="FK40" s="156">
        <f t="shared" si="139"/>
        <v>1</v>
      </c>
      <c r="FL40" s="155">
        <f>[1]ISRP50!FP42</f>
        <v>1</v>
      </c>
      <c r="FM40" s="155">
        <f>[1]ISRP50!AU42+[1]ISRP50!FL42</f>
        <v>35</v>
      </c>
      <c r="FN40" s="155">
        <f>[1]ISRP50!FH42</f>
        <v>1</v>
      </c>
      <c r="FO40" s="155">
        <f>[1]ISRP50!AZ42</f>
        <v>0</v>
      </c>
      <c r="FP40" s="155">
        <f>[1]ISRP50!AR42+[1]ISRP50!FI42</f>
        <v>13</v>
      </c>
      <c r="FQ40" s="155">
        <f>[1]ISRP50!AW42</f>
        <v>0</v>
      </c>
      <c r="FR40" s="155">
        <f>[1]ISRP50!AS42+[1]ISRP50!FJ42</f>
        <v>10</v>
      </c>
      <c r="FS40" s="155"/>
      <c r="FT40" s="155"/>
      <c r="FU40" s="155">
        <f>[1]ISRP50!AY42</f>
        <v>1</v>
      </c>
      <c r="FV40" s="155">
        <f>[1]ISRP50!AX42</f>
        <v>0</v>
      </c>
      <c r="FW40" s="155">
        <v>0</v>
      </c>
      <c r="FX40" s="155">
        <f>[1]ISRP50!AT42+[1]ISRP50!FK42</f>
        <v>15</v>
      </c>
      <c r="FY40" s="155"/>
      <c r="FZ40" s="156">
        <f t="shared" si="140"/>
        <v>76</v>
      </c>
      <c r="GA40" s="157">
        <f t="shared" si="141"/>
        <v>77</v>
      </c>
      <c r="GB40" s="155">
        <f>[1]ISRP50!CC42+[1]ISRP50!GH42</f>
        <v>9</v>
      </c>
      <c r="GC40" s="155">
        <f>[1]ISRP50!CE42+[1]ISRP50!GD42</f>
        <v>48</v>
      </c>
      <c r="GD40" s="155">
        <f>[1]ISRP50!EF42</f>
        <v>2</v>
      </c>
      <c r="GE40" s="155">
        <f>[1]ISRP50!CD42+[1]ISRP50!GE42</f>
        <v>4</v>
      </c>
      <c r="GF40" s="155">
        <f>[1]ISRP50!BZ42+[1]ISRP50!GF42</f>
        <v>11</v>
      </c>
      <c r="GG40" s="155">
        <f>[1]ISRP50!CA42+[1]ISRP50!GG42</f>
        <v>11</v>
      </c>
      <c r="GH40" s="155">
        <f>[1]ISRP50!BY42</f>
        <v>0</v>
      </c>
      <c r="GI40" s="155">
        <f>[1]ISRP50!CB42</f>
        <v>1</v>
      </c>
      <c r="GJ40" s="156">
        <f>SUM(GE40:GI40)</f>
        <v>27</v>
      </c>
      <c r="GK40" s="155">
        <f>[1]ISRP50!GJ42</f>
        <v>6</v>
      </c>
      <c r="GL40" s="155">
        <f>[1]ISRP50!EE42+[1]ISRP50!GI42</f>
        <v>184</v>
      </c>
      <c r="GM40" s="155">
        <f>[1]ISRP50!EG42+[1]ISRP50!GK42</f>
        <v>3</v>
      </c>
      <c r="GN40" s="155">
        <f>[1]ISRP50!GL42</f>
        <v>0</v>
      </c>
      <c r="GO40" s="156">
        <f t="shared" si="142"/>
        <v>193</v>
      </c>
      <c r="GP40" s="156">
        <f t="shared" si="143"/>
        <v>195</v>
      </c>
      <c r="GQ40" s="157">
        <f t="shared" si="144"/>
        <v>279</v>
      </c>
      <c r="GR40" s="155">
        <f>[1]ISRP50!FT42</f>
        <v>11</v>
      </c>
      <c r="GS40" s="155">
        <f>[1]ISRP50!FU42</f>
        <v>2</v>
      </c>
      <c r="GT40" s="155">
        <f>[1]ISRP50!GB42</f>
        <v>3</v>
      </c>
      <c r="GU40" s="155">
        <f>[1]ISRP50!FV42</f>
        <v>0</v>
      </c>
      <c r="GV40" s="155">
        <f>[1]ISRP50!FW42</f>
        <v>2</v>
      </c>
      <c r="GW40" s="156">
        <f t="shared" si="145"/>
        <v>2</v>
      </c>
      <c r="GX40" s="155">
        <f>[1]ISRP50!FX42</f>
        <v>0</v>
      </c>
      <c r="GY40" s="155">
        <f>[1]ISRP50!FZ42</f>
        <v>9</v>
      </c>
      <c r="GZ40" s="155">
        <f>[1]ISRP50!GA42</f>
        <v>0</v>
      </c>
      <c r="HA40" s="155">
        <f>[1]ISRP50!FY42</f>
        <v>2</v>
      </c>
      <c r="HB40" s="157">
        <f t="shared" si="146"/>
        <v>29</v>
      </c>
      <c r="HE40" s="160">
        <f t="shared" si="147"/>
        <v>1028</v>
      </c>
      <c r="HF40" s="160">
        <f t="shared" si="148"/>
        <v>213</v>
      </c>
      <c r="HG40" s="160">
        <f t="shared" si="149"/>
        <v>65</v>
      </c>
      <c r="HH40" s="160">
        <f>SUM(HE40:HG40)</f>
        <v>1306</v>
      </c>
      <c r="HI40" s="161"/>
      <c r="HJ40" s="247" t="s">
        <v>315</v>
      </c>
      <c r="HK40" s="267" t="s">
        <v>261</v>
      </c>
      <c r="HL40" s="282" t="e">
        <f t="shared" ref="HL40:HZ40" si="174">HL35*100/HL34</f>
        <v>#DIV/0!</v>
      </c>
      <c r="HM40" s="282">
        <f t="shared" si="174"/>
        <v>74.944071588366896</v>
      </c>
      <c r="HN40" s="282">
        <f t="shared" si="174"/>
        <v>100</v>
      </c>
      <c r="HO40" s="282" t="e">
        <f t="shared" si="174"/>
        <v>#DIV/0!</v>
      </c>
      <c r="HP40" s="282">
        <f t="shared" si="174"/>
        <v>78.387096774193552</v>
      </c>
      <c r="HQ40" s="282" t="e">
        <f t="shared" si="174"/>
        <v>#DIV/0!</v>
      </c>
      <c r="HR40" s="283">
        <v>0</v>
      </c>
      <c r="HS40" s="282">
        <f t="shared" si="174"/>
        <v>100</v>
      </c>
      <c r="HT40" s="282" t="e">
        <f t="shared" si="174"/>
        <v>#DIV/0!</v>
      </c>
      <c r="HU40" s="282" t="e">
        <f t="shared" si="174"/>
        <v>#DIV/0!</v>
      </c>
      <c r="HV40" s="282" t="e">
        <f t="shared" si="174"/>
        <v>#DIV/0!</v>
      </c>
      <c r="HW40" s="282">
        <f t="shared" si="174"/>
        <v>92</v>
      </c>
      <c r="HX40" s="282" t="e">
        <f t="shared" si="174"/>
        <v>#DIV/0!</v>
      </c>
      <c r="HY40" s="282" t="e">
        <f t="shared" si="174"/>
        <v>#DIV/0!</v>
      </c>
      <c r="HZ40" s="284" t="e">
        <f t="shared" si="174"/>
        <v>#DIV/0!</v>
      </c>
      <c r="IA40" s="225"/>
    </row>
    <row r="41" spans="1:236" s="159" customFormat="1" ht="27.75" customHeight="1">
      <c r="A41" s="274"/>
      <c r="B41" s="285" t="s">
        <v>334</v>
      </c>
      <c r="C41" s="155">
        <f t="shared" si="115"/>
        <v>6045</v>
      </c>
      <c r="D41" s="155">
        <f>SUM(D26:D40)</f>
        <v>119</v>
      </c>
      <c r="E41" s="155">
        <f t="shared" ref="E41:K41" si="175">SUM(E26:E40)</f>
        <v>119</v>
      </c>
      <c r="F41" s="155">
        <f t="shared" si="175"/>
        <v>134</v>
      </c>
      <c r="G41" s="155">
        <f t="shared" si="175"/>
        <v>142</v>
      </c>
      <c r="H41" s="155">
        <f t="shared" si="175"/>
        <v>135</v>
      </c>
      <c r="I41" s="155">
        <f t="shared" si="175"/>
        <v>120</v>
      </c>
      <c r="J41" s="155">
        <f t="shared" si="175"/>
        <v>62</v>
      </c>
      <c r="K41" s="155">
        <f t="shared" si="175"/>
        <v>43</v>
      </c>
      <c r="L41" s="156">
        <f t="shared" si="161"/>
        <v>105</v>
      </c>
      <c r="M41" s="157">
        <f t="shared" si="151"/>
        <v>874</v>
      </c>
      <c r="N41" s="155">
        <f t="shared" ref="N41:O41" si="176">SUM(N26:N40)</f>
        <v>44</v>
      </c>
      <c r="O41" s="155">
        <f t="shared" si="176"/>
        <v>1</v>
      </c>
      <c r="P41" s="156">
        <f>SUM(P26:P40)</f>
        <v>45</v>
      </c>
      <c r="Q41" s="155">
        <f>SUM(Q26:Q40)</f>
        <v>66</v>
      </c>
      <c r="R41" s="155">
        <f t="shared" ref="R41:S41" si="177">SUM(R26:R40)</f>
        <v>81</v>
      </c>
      <c r="S41" s="155">
        <f t="shared" si="177"/>
        <v>2</v>
      </c>
      <c r="T41" s="156">
        <f t="shared" si="117"/>
        <v>83</v>
      </c>
      <c r="U41" s="155">
        <f t="shared" ref="U41:W41" si="178">SUM(U26:U40)</f>
        <v>27</v>
      </c>
      <c r="V41" s="155">
        <f t="shared" si="178"/>
        <v>16</v>
      </c>
      <c r="W41" s="155">
        <f t="shared" si="178"/>
        <v>23</v>
      </c>
      <c r="X41" s="156">
        <f t="shared" si="118"/>
        <v>39</v>
      </c>
      <c r="Y41" s="155">
        <f t="shared" ref="Y41:Z41" si="179">SUM(Y26:Y40)</f>
        <v>15</v>
      </c>
      <c r="Z41" s="155">
        <f t="shared" si="179"/>
        <v>2</v>
      </c>
      <c r="AA41" s="156">
        <f t="shared" si="119"/>
        <v>17</v>
      </c>
      <c r="AB41" s="155">
        <f t="shared" ref="AB41:AD41" si="180">SUM(AB26:AB40)</f>
        <v>3</v>
      </c>
      <c r="AC41" s="155">
        <f t="shared" si="180"/>
        <v>10</v>
      </c>
      <c r="AD41" s="155">
        <f t="shared" si="180"/>
        <v>2</v>
      </c>
      <c r="AE41" s="156">
        <f t="shared" si="120"/>
        <v>15</v>
      </c>
      <c r="AF41" s="155">
        <f t="shared" ref="AF41:AI41" si="181">SUM(AF26:AF40)</f>
        <v>62</v>
      </c>
      <c r="AG41" s="155">
        <f t="shared" si="181"/>
        <v>18</v>
      </c>
      <c r="AH41" s="155">
        <f>[1]ISRP50!BO43</f>
        <v>0</v>
      </c>
      <c r="AI41" s="155">
        <f t="shared" si="181"/>
        <v>15</v>
      </c>
      <c r="AJ41" s="155">
        <f>[1]ISRP50!BT43</f>
        <v>0</v>
      </c>
      <c r="AK41" s="156">
        <f>SUM(AH41:AJ41)</f>
        <v>15</v>
      </c>
      <c r="AL41" s="155">
        <f t="shared" ref="AL41:AM41" si="182">SUM(AL26:AL40)</f>
        <v>17</v>
      </c>
      <c r="AM41" s="155">
        <f t="shared" si="182"/>
        <v>1</v>
      </c>
      <c r="AN41" s="156">
        <f t="shared" ref="AN41" si="183">SUM(AL41:AM41)</f>
        <v>18</v>
      </c>
      <c r="AO41" s="156">
        <f t="shared" si="162"/>
        <v>33</v>
      </c>
      <c r="AP41" s="157">
        <f t="shared" si="122"/>
        <v>405</v>
      </c>
      <c r="AQ41" s="155">
        <f t="shared" ref="AQ41:AS41" si="184">SUM(AQ26:AQ40)</f>
        <v>29</v>
      </c>
      <c r="AR41" s="155">
        <f t="shared" si="184"/>
        <v>226</v>
      </c>
      <c r="AS41" s="155">
        <f t="shared" si="184"/>
        <v>0</v>
      </c>
      <c r="AT41" s="157">
        <f>SUM(AR41:AS41)</f>
        <v>226</v>
      </c>
      <c r="AU41" s="155">
        <f t="shared" ref="AU41:BE41" si="185">SUM(AU26:AU40)</f>
        <v>15</v>
      </c>
      <c r="AV41" s="155">
        <f t="shared" si="185"/>
        <v>157</v>
      </c>
      <c r="AW41" s="155">
        <f t="shared" si="185"/>
        <v>98</v>
      </c>
      <c r="AX41" s="155">
        <f t="shared" si="185"/>
        <v>0</v>
      </c>
      <c r="AY41" s="155">
        <f t="shared" si="185"/>
        <v>56</v>
      </c>
      <c r="AZ41" s="155">
        <f t="shared" si="185"/>
        <v>75</v>
      </c>
      <c r="BA41" s="155">
        <f t="shared" si="185"/>
        <v>0</v>
      </c>
      <c r="BB41" s="155">
        <f t="shared" si="185"/>
        <v>0</v>
      </c>
      <c r="BC41" s="155">
        <f t="shared" si="185"/>
        <v>57</v>
      </c>
      <c r="BD41" s="155">
        <f t="shared" si="185"/>
        <v>177</v>
      </c>
      <c r="BE41" s="155">
        <f t="shared" si="185"/>
        <v>1</v>
      </c>
      <c r="BF41" s="156">
        <f t="shared" si="123"/>
        <v>621</v>
      </c>
      <c r="BG41" s="157">
        <f t="shared" si="154"/>
        <v>891</v>
      </c>
      <c r="BH41" s="155">
        <f t="shared" ref="BH41:BQ41" si="186">SUM(BH26:BH40)</f>
        <v>56</v>
      </c>
      <c r="BI41" s="155">
        <f t="shared" si="186"/>
        <v>6</v>
      </c>
      <c r="BJ41" s="155">
        <f t="shared" si="186"/>
        <v>91</v>
      </c>
      <c r="BK41" s="155">
        <f t="shared" si="186"/>
        <v>52</v>
      </c>
      <c r="BL41" s="155">
        <f t="shared" si="186"/>
        <v>41</v>
      </c>
      <c r="BM41" s="155">
        <f t="shared" si="186"/>
        <v>98</v>
      </c>
      <c r="BN41" s="155">
        <f t="shared" si="186"/>
        <v>1</v>
      </c>
      <c r="BO41" s="155">
        <f t="shared" si="186"/>
        <v>0</v>
      </c>
      <c r="BP41" s="155">
        <f t="shared" si="186"/>
        <v>45</v>
      </c>
      <c r="BQ41" s="155">
        <f t="shared" si="186"/>
        <v>23</v>
      </c>
      <c r="BR41" s="156">
        <f t="shared" si="155"/>
        <v>69</v>
      </c>
      <c r="BS41" s="157">
        <f t="shared" si="124"/>
        <v>413</v>
      </c>
      <c r="BT41" s="155">
        <f t="shared" ref="BT41:CC41" si="187">SUM(BT26:BT40)</f>
        <v>12</v>
      </c>
      <c r="BU41" s="155">
        <f t="shared" si="187"/>
        <v>10</v>
      </c>
      <c r="BV41" s="155">
        <f t="shared" si="187"/>
        <v>16</v>
      </c>
      <c r="BW41" s="155">
        <f t="shared" si="187"/>
        <v>38</v>
      </c>
      <c r="BX41" s="155">
        <f t="shared" si="187"/>
        <v>50</v>
      </c>
      <c r="BY41" s="155">
        <f t="shared" si="187"/>
        <v>13</v>
      </c>
      <c r="BZ41" s="155">
        <f t="shared" si="187"/>
        <v>0</v>
      </c>
      <c r="CA41" s="155">
        <f t="shared" si="187"/>
        <v>5</v>
      </c>
      <c r="CB41" s="155">
        <f t="shared" si="187"/>
        <v>0</v>
      </c>
      <c r="CC41" s="155">
        <f t="shared" si="187"/>
        <v>6</v>
      </c>
      <c r="CD41" s="156">
        <f t="shared" si="163"/>
        <v>24</v>
      </c>
      <c r="CE41" s="155">
        <f t="shared" ref="CE41:CJ41" si="188">SUM(CE26:CE40)</f>
        <v>40</v>
      </c>
      <c r="CF41" s="155">
        <f t="shared" si="188"/>
        <v>6</v>
      </c>
      <c r="CG41" s="155">
        <f t="shared" si="188"/>
        <v>5</v>
      </c>
      <c r="CH41" s="156">
        <f t="shared" si="125"/>
        <v>11</v>
      </c>
      <c r="CI41" s="155">
        <f t="shared" si="188"/>
        <v>10</v>
      </c>
      <c r="CJ41" s="155">
        <f t="shared" si="188"/>
        <v>0</v>
      </c>
      <c r="CK41" s="155">
        <f>SUM(CK26:CK40)</f>
        <v>2</v>
      </c>
      <c r="CL41" s="155">
        <f>SUM(CL26:CL40)</f>
        <v>2</v>
      </c>
      <c r="CM41" s="155">
        <f t="shared" si="126"/>
        <v>14</v>
      </c>
      <c r="CN41" s="155">
        <f>SUM(CN26:CN40)</f>
        <v>17</v>
      </c>
      <c r="CO41" s="157">
        <f t="shared" si="127"/>
        <v>232</v>
      </c>
      <c r="CP41" s="155">
        <f t="shared" ref="CP41:CR41" si="189">SUM(CP26:CP40)</f>
        <v>34</v>
      </c>
      <c r="CQ41" s="155">
        <f t="shared" si="189"/>
        <v>36</v>
      </c>
      <c r="CR41" s="155">
        <f t="shared" si="189"/>
        <v>48</v>
      </c>
      <c r="CS41" s="156">
        <f t="shared" si="128"/>
        <v>84</v>
      </c>
      <c r="CT41" s="155">
        <f t="shared" ref="CT41:CW41" si="190">SUM(CT26:CT40)</f>
        <v>45</v>
      </c>
      <c r="CU41" s="155">
        <f t="shared" si="190"/>
        <v>40</v>
      </c>
      <c r="CV41" s="155">
        <f t="shared" si="190"/>
        <v>26</v>
      </c>
      <c r="CW41" s="155">
        <f t="shared" si="190"/>
        <v>0</v>
      </c>
      <c r="CX41" s="156">
        <f t="shared" si="129"/>
        <v>66</v>
      </c>
      <c r="CY41" s="155">
        <f t="shared" ref="CY41" si="191">SUM(CY26:CY40)</f>
        <v>32</v>
      </c>
      <c r="CZ41" s="157">
        <f t="shared" si="130"/>
        <v>261</v>
      </c>
      <c r="DA41" s="155">
        <f t="shared" ref="DA41:DD41" si="192">SUM(DA26:DA40)</f>
        <v>49</v>
      </c>
      <c r="DB41" s="155">
        <f t="shared" si="192"/>
        <v>37</v>
      </c>
      <c r="DC41" s="155">
        <f t="shared" si="192"/>
        <v>21</v>
      </c>
      <c r="DD41" s="155">
        <f t="shared" si="192"/>
        <v>190</v>
      </c>
      <c r="DE41" s="156">
        <f t="shared" si="164"/>
        <v>297</v>
      </c>
      <c r="DF41" s="155">
        <f t="shared" ref="DF41:DO41" si="193">SUM(DF26:DF40)</f>
        <v>9</v>
      </c>
      <c r="DG41" s="155">
        <f t="shared" si="193"/>
        <v>17</v>
      </c>
      <c r="DH41" s="155">
        <f t="shared" si="193"/>
        <v>0</v>
      </c>
      <c r="DI41" s="155">
        <f t="shared" si="193"/>
        <v>119</v>
      </c>
      <c r="DJ41" s="155">
        <f t="shared" si="193"/>
        <v>0</v>
      </c>
      <c r="DK41" s="155">
        <f t="shared" si="193"/>
        <v>11</v>
      </c>
      <c r="DL41" s="155">
        <f t="shared" si="193"/>
        <v>71</v>
      </c>
      <c r="DM41" s="155">
        <f t="shared" si="193"/>
        <v>0</v>
      </c>
      <c r="DN41" s="155">
        <f t="shared" si="193"/>
        <v>82</v>
      </c>
      <c r="DO41" s="155">
        <f t="shared" si="193"/>
        <v>0</v>
      </c>
      <c r="DP41" s="156">
        <f t="shared" si="132"/>
        <v>283</v>
      </c>
      <c r="DQ41" s="157">
        <f t="shared" si="133"/>
        <v>606</v>
      </c>
      <c r="DR41" s="155">
        <f t="shared" ref="DR41:DT41" si="194">SUM(DR26:DR40)</f>
        <v>41</v>
      </c>
      <c r="DS41" s="155">
        <f t="shared" si="194"/>
        <v>52</v>
      </c>
      <c r="DT41" s="155">
        <f t="shared" si="194"/>
        <v>14</v>
      </c>
      <c r="DU41" s="156">
        <f t="shared" si="134"/>
        <v>66</v>
      </c>
      <c r="DV41" s="155">
        <f t="shared" ref="DV41:EB41" si="195">SUM(DV26:DV40)</f>
        <v>27</v>
      </c>
      <c r="DW41" s="155">
        <f t="shared" si="195"/>
        <v>87</v>
      </c>
      <c r="DX41" s="155">
        <f t="shared" si="195"/>
        <v>30</v>
      </c>
      <c r="DY41" s="155">
        <f t="shared" si="195"/>
        <v>48</v>
      </c>
      <c r="DZ41" s="155">
        <f t="shared" si="195"/>
        <v>14</v>
      </c>
      <c r="EA41" s="155">
        <f t="shared" si="195"/>
        <v>9</v>
      </c>
      <c r="EB41" s="156">
        <f t="shared" si="195"/>
        <v>23</v>
      </c>
      <c r="EC41" s="157">
        <f t="shared" si="136"/>
        <v>322</v>
      </c>
      <c r="ED41" s="155">
        <f t="shared" ref="ED41" si="196">SUM(ED26:ED40)</f>
        <v>45</v>
      </c>
      <c r="EE41" s="157">
        <f t="shared" si="156"/>
        <v>45</v>
      </c>
      <c r="EF41" s="155">
        <f t="shared" ref="EF41:EK41" si="197">SUM(EF26:EF40)</f>
        <v>11</v>
      </c>
      <c r="EG41" s="155">
        <f t="shared" si="197"/>
        <v>107</v>
      </c>
      <c r="EH41" s="155">
        <f t="shared" si="197"/>
        <v>14</v>
      </c>
      <c r="EI41" s="155">
        <f t="shared" si="197"/>
        <v>2</v>
      </c>
      <c r="EJ41" s="155">
        <f t="shared" si="197"/>
        <v>11</v>
      </c>
      <c r="EK41" s="155">
        <f t="shared" si="197"/>
        <v>1</v>
      </c>
      <c r="EL41" s="156">
        <f t="shared" ref="EL41" si="198">SUM(EH41:EK41)</f>
        <v>28</v>
      </c>
      <c r="EM41" s="155">
        <f t="shared" ref="EM41:EZ41" si="199">SUM(EM26:EM40)</f>
        <v>18</v>
      </c>
      <c r="EN41" s="155">
        <f t="shared" si="199"/>
        <v>112</v>
      </c>
      <c r="EO41" s="155">
        <f t="shared" si="199"/>
        <v>1</v>
      </c>
      <c r="EP41" s="155">
        <f t="shared" si="199"/>
        <v>2</v>
      </c>
      <c r="EQ41" s="155">
        <f t="shared" si="199"/>
        <v>2</v>
      </c>
      <c r="ER41" s="155">
        <f t="shared" si="199"/>
        <v>0</v>
      </c>
      <c r="ES41" s="155">
        <f t="shared" si="199"/>
        <v>0</v>
      </c>
      <c r="ET41" s="155">
        <f t="shared" si="199"/>
        <v>180</v>
      </c>
      <c r="EU41" s="155">
        <f t="shared" si="199"/>
        <v>2</v>
      </c>
      <c r="EV41" s="155">
        <f t="shared" si="199"/>
        <v>1</v>
      </c>
      <c r="EW41" s="155">
        <f t="shared" si="199"/>
        <v>0</v>
      </c>
      <c r="EX41" s="155">
        <f t="shared" si="199"/>
        <v>0</v>
      </c>
      <c r="EY41" s="155">
        <f t="shared" si="199"/>
        <v>2</v>
      </c>
      <c r="EZ41" s="155">
        <f t="shared" si="199"/>
        <v>1</v>
      </c>
      <c r="FA41" s="156">
        <f t="shared" ref="FA41" si="200">SUM(EO41:EZ41)</f>
        <v>191</v>
      </c>
      <c r="FB41" s="157">
        <f t="shared" si="137"/>
        <v>467</v>
      </c>
      <c r="FC41" s="155">
        <f t="shared" ref="FC41" si="201">SUM(FC26:FC40)</f>
        <v>96</v>
      </c>
      <c r="FD41" s="156">
        <f t="shared" si="138"/>
        <v>96</v>
      </c>
      <c r="FE41" s="155">
        <f t="shared" ref="FE41:FJ41" si="202">SUM(FE26:FE40)</f>
        <v>1</v>
      </c>
      <c r="FF41" s="155">
        <f t="shared" si="202"/>
        <v>2</v>
      </c>
      <c r="FG41" s="155">
        <f t="shared" si="202"/>
        <v>2</v>
      </c>
      <c r="FH41" s="155">
        <f t="shared" si="202"/>
        <v>1</v>
      </c>
      <c r="FI41" s="155">
        <f t="shared" si="202"/>
        <v>1</v>
      </c>
      <c r="FJ41" s="155">
        <f t="shared" si="202"/>
        <v>0</v>
      </c>
      <c r="FK41" s="156">
        <f t="shared" si="139"/>
        <v>7</v>
      </c>
      <c r="FL41" s="155">
        <f t="shared" ref="FL41:FY41" si="203">SUM(FL26:FL40)</f>
        <v>1</v>
      </c>
      <c r="FM41" s="155">
        <f t="shared" si="203"/>
        <v>245</v>
      </c>
      <c r="FN41" s="155">
        <f t="shared" si="203"/>
        <v>33</v>
      </c>
      <c r="FO41" s="155">
        <f t="shared" si="203"/>
        <v>0</v>
      </c>
      <c r="FP41" s="155">
        <f t="shared" si="203"/>
        <v>73</v>
      </c>
      <c r="FQ41" s="155">
        <f t="shared" si="203"/>
        <v>1</v>
      </c>
      <c r="FR41" s="155">
        <f t="shared" si="203"/>
        <v>78</v>
      </c>
      <c r="FS41" s="155">
        <f t="shared" si="203"/>
        <v>0</v>
      </c>
      <c r="FT41" s="155">
        <f t="shared" si="203"/>
        <v>0</v>
      </c>
      <c r="FU41" s="155">
        <f t="shared" si="203"/>
        <v>1</v>
      </c>
      <c r="FV41" s="155">
        <f t="shared" si="203"/>
        <v>0</v>
      </c>
      <c r="FW41" s="155">
        <f t="shared" si="203"/>
        <v>0</v>
      </c>
      <c r="FX41" s="155">
        <f t="shared" si="203"/>
        <v>92</v>
      </c>
      <c r="FY41" s="155">
        <f t="shared" si="203"/>
        <v>0</v>
      </c>
      <c r="FZ41" s="156">
        <f t="shared" si="140"/>
        <v>524</v>
      </c>
      <c r="GA41" s="157">
        <f t="shared" si="141"/>
        <v>531</v>
      </c>
      <c r="GB41" s="155">
        <f t="shared" ref="GB41:GI41" si="204">SUM(GB26:GB40)</f>
        <v>20</v>
      </c>
      <c r="GC41" s="155">
        <f t="shared" si="204"/>
        <v>104</v>
      </c>
      <c r="GD41" s="155">
        <f t="shared" si="204"/>
        <v>14</v>
      </c>
      <c r="GE41" s="155">
        <f t="shared" si="204"/>
        <v>8</v>
      </c>
      <c r="GF41" s="155">
        <f t="shared" si="204"/>
        <v>17</v>
      </c>
      <c r="GG41" s="155">
        <f t="shared" si="204"/>
        <v>18</v>
      </c>
      <c r="GH41" s="155">
        <f t="shared" si="204"/>
        <v>0</v>
      </c>
      <c r="GI41" s="155">
        <f t="shared" si="204"/>
        <v>1</v>
      </c>
      <c r="GJ41" s="156">
        <f>SUM(GE41:GI41)</f>
        <v>44</v>
      </c>
      <c r="GK41" s="155">
        <f t="shared" ref="GK41:GN41" si="205">SUM(GK26:GK40)</f>
        <v>13</v>
      </c>
      <c r="GL41" s="155">
        <f t="shared" si="205"/>
        <v>527</v>
      </c>
      <c r="GM41" s="155">
        <f t="shared" si="205"/>
        <v>8</v>
      </c>
      <c r="GN41" s="155">
        <f t="shared" si="205"/>
        <v>0</v>
      </c>
      <c r="GO41" s="156">
        <f t="shared" si="142"/>
        <v>548</v>
      </c>
      <c r="GP41" s="156">
        <f t="shared" si="143"/>
        <v>562</v>
      </c>
      <c r="GQ41" s="157">
        <f t="shared" si="144"/>
        <v>730</v>
      </c>
      <c r="GR41" s="155">
        <f t="shared" ref="GR41:GV41" si="206">SUM(GR26:GR40)</f>
        <v>46</v>
      </c>
      <c r="GS41" s="155">
        <f t="shared" si="206"/>
        <v>17</v>
      </c>
      <c r="GT41" s="155">
        <f t="shared" si="206"/>
        <v>23</v>
      </c>
      <c r="GU41" s="155">
        <f t="shared" si="206"/>
        <v>11</v>
      </c>
      <c r="GV41" s="155">
        <f t="shared" si="206"/>
        <v>6</v>
      </c>
      <c r="GW41" s="156">
        <f>SUM(GU41:GV41)</f>
        <v>17</v>
      </c>
      <c r="GX41" s="155">
        <f t="shared" ref="GX41:HA41" si="207">SUM(GX26:GX40)</f>
        <v>12</v>
      </c>
      <c r="GY41" s="155">
        <f t="shared" si="207"/>
        <v>47</v>
      </c>
      <c r="GZ41" s="155">
        <f t="shared" si="207"/>
        <v>2</v>
      </c>
      <c r="HA41" s="155">
        <f t="shared" si="207"/>
        <v>8</v>
      </c>
      <c r="HB41" s="157">
        <f>GR41+GS41+GT41+GW41+GX41+GY41+GZ41+HA41</f>
        <v>172</v>
      </c>
      <c r="HE41" s="160">
        <f t="shared" si="147"/>
        <v>5080</v>
      </c>
      <c r="HF41" s="160">
        <f t="shared" si="148"/>
        <v>635</v>
      </c>
      <c r="HG41" s="160">
        <f t="shared" si="149"/>
        <v>330</v>
      </c>
      <c r="HH41" s="160">
        <f t="shared" ref="HH41" si="208">SUM(HE41:HG41)</f>
        <v>6045</v>
      </c>
      <c r="HI41" s="161"/>
      <c r="HJ41" s="247" t="s">
        <v>317</v>
      </c>
      <c r="HK41" s="267" t="s">
        <v>261</v>
      </c>
      <c r="HL41" s="282" t="e">
        <f t="shared" ref="HL41:HZ41" si="209">HL36*100/HL37</f>
        <v>#DIV/0!</v>
      </c>
      <c r="HM41" s="282">
        <f t="shared" si="209"/>
        <v>98.019801980198025</v>
      </c>
      <c r="HN41" s="282">
        <f t="shared" si="209"/>
        <v>100</v>
      </c>
      <c r="HO41" s="282" t="e">
        <f t="shared" si="209"/>
        <v>#DIV/0!</v>
      </c>
      <c r="HP41" s="282">
        <f t="shared" si="209"/>
        <v>93.11926605504587</v>
      </c>
      <c r="HQ41" s="282" t="e">
        <f t="shared" si="209"/>
        <v>#DIV/0!</v>
      </c>
      <c r="HR41" s="283">
        <v>0</v>
      </c>
      <c r="HS41" s="282">
        <f t="shared" si="209"/>
        <v>100</v>
      </c>
      <c r="HT41" s="282" t="e">
        <f t="shared" si="209"/>
        <v>#DIV/0!</v>
      </c>
      <c r="HU41" s="282" t="e">
        <f t="shared" si="209"/>
        <v>#DIV/0!</v>
      </c>
      <c r="HV41" s="282" t="e">
        <f t="shared" si="209"/>
        <v>#DIV/0!</v>
      </c>
      <c r="HW41" s="282">
        <f t="shared" si="209"/>
        <v>93.478260869565219</v>
      </c>
      <c r="HX41" s="282" t="e">
        <f t="shared" si="209"/>
        <v>#DIV/0!</v>
      </c>
      <c r="HY41" s="282" t="e">
        <f t="shared" si="209"/>
        <v>#DIV/0!</v>
      </c>
      <c r="HZ41" s="284" t="e">
        <f t="shared" si="209"/>
        <v>#DIV/0!</v>
      </c>
      <c r="IA41" s="225"/>
    </row>
    <row r="42" spans="1:236" s="159" customFormat="1" ht="24.75" customHeight="1">
      <c r="A42" s="274">
        <v>18</v>
      </c>
      <c r="B42" s="286" t="s">
        <v>335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/>
      <c r="DF42" s="156"/>
      <c r="DG42" s="156"/>
      <c r="DH42" s="156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156"/>
      <c r="EA42" s="156"/>
      <c r="EB42" s="156"/>
      <c r="EC42" s="156"/>
      <c r="ED42" s="156"/>
      <c r="EE42" s="156"/>
      <c r="EF42" s="156"/>
      <c r="EG42" s="156"/>
      <c r="EH42" s="156"/>
      <c r="EI42" s="156"/>
      <c r="EJ42" s="156"/>
      <c r="EK42" s="156"/>
      <c r="EL42" s="156"/>
      <c r="EM42" s="156"/>
      <c r="EN42" s="156"/>
      <c r="EO42" s="156"/>
      <c r="EP42" s="156"/>
      <c r="EQ42" s="156"/>
      <c r="ER42" s="156"/>
      <c r="ES42" s="156"/>
      <c r="ET42" s="156"/>
      <c r="EU42" s="156"/>
      <c r="EV42" s="156"/>
      <c r="EW42" s="156"/>
      <c r="EX42" s="156"/>
      <c r="EY42" s="156"/>
      <c r="EZ42" s="156"/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E42" s="160"/>
      <c r="HF42" s="160"/>
      <c r="HG42" s="160"/>
      <c r="HH42" s="160"/>
      <c r="HI42" s="161"/>
      <c r="HJ42" s="255" t="s">
        <v>319</v>
      </c>
      <c r="HK42" s="267" t="s">
        <v>261</v>
      </c>
      <c r="HL42" s="287" t="e">
        <f>HL39*100/HL36</f>
        <v>#DIV/0!</v>
      </c>
      <c r="HM42" s="287">
        <f t="shared" ref="HM42:HZ42" si="210">HM39*100/HM36</f>
        <v>93.602693602693606</v>
      </c>
      <c r="HN42" s="287">
        <f t="shared" si="210"/>
        <v>100</v>
      </c>
      <c r="HO42" s="287" t="e">
        <f t="shared" si="210"/>
        <v>#DIV/0!</v>
      </c>
      <c r="HP42" s="287">
        <f t="shared" si="210"/>
        <v>89.65517241379311</v>
      </c>
      <c r="HQ42" s="287" t="e">
        <f t="shared" si="210"/>
        <v>#DIV/0!</v>
      </c>
      <c r="HR42" s="288">
        <v>0</v>
      </c>
      <c r="HS42" s="287">
        <f t="shared" si="210"/>
        <v>100</v>
      </c>
      <c r="HT42" s="287" t="e">
        <f t="shared" si="210"/>
        <v>#DIV/0!</v>
      </c>
      <c r="HU42" s="287" t="e">
        <f t="shared" si="210"/>
        <v>#DIV/0!</v>
      </c>
      <c r="HV42" s="287" t="e">
        <f t="shared" si="210"/>
        <v>#DIV/0!</v>
      </c>
      <c r="HW42" s="287">
        <f t="shared" si="210"/>
        <v>97.674418604651166</v>
      </c>
      <c r="HX42" s="287" t="e">
        <f t="shared" si="210"/>
        <v>#DIV/0!</v>
      </c>
      <c r="HY42" s="287" t="e">
        <f t="shared" si="210"/>
        <v>#DIV/0!</v>
      </c>
      <c r="HZ42" s="287" t="e">
        <f t="shared" si="210"/>
        <v>#DIV/0!</v>
      </c>
      <c r="IA42" s="225"/>
      <c r="IB42" s="211"/>
    </row>
    <row r="43" spans="1:236" s="159" customFormat="1" ht="19.5" customHeight="1" thickBot="1">
      <c r="A43" s="274"/>
      <c r="B43" s="289" t="s">
        <v>336</v>
      </c>
      <c r="C43" s="166">
        <f t="shared" ref="C43:C55" si="211">M43+AP43+BG43+BS43+CO43+CZ43+DQ43+EC43+EE43+FB43+FD43+GA43+GQ43+HB43</f>
        <v>38</v>
      </c>
      <c r="D43" s="155">
        <f t="shared" ref="D43:K47" si="212">D31</f>
        <v>0</v>
      </c>
      <c r="E43" s="155">
        <f t="shared" si="212"/>
        <v>0</v>
      </c>
      <c r="F43" s="155">
        <f t="shared" si="212"/>
        <v>0</v>
      </c>
      <c r="G43" s="155">
        <f t="shared" si="212"/>
        <v>0</v>
      </c>
      <c r="H43" s="155">
        <f t="shared" si="212"/>
        <v>2</v>
      </c>
      <c r="I43" s="155">
        <f t="shared" si="212"/>
        <v>0</v>
      </c>
      <c r="J43" s="155">
        <f t="shared" si="212"/>
        <v>0</v>
      </c>
      <c r="K43" s="155">
        <f t="shared" si="212"/>
        <v>0</v>
      </c>
      <c r="L43" s="156">
        <f t="shared" si="161"/>
        <v>0</v>
      </c>
      <c r="M43" s="157">
        <f t="shared" ref="M43:M55" si="213">D43+E43+F43+G43+H43+I43+L43</f>
        <v>2</v>
      </c>
      <c r="N43" s="155">
        <f t="shared" ref="N43:O47" si="214">N31</f>
        <v>0</v>
      </c>
      <c r="O43" s="155">
        <f t="shared" si="214"/>
        <v>0</v>
      </c>
      <c r="P43" s="156">
        <f t="shared" si="116"/>
        <v>0</v>
      </c>
      <c r="Q43" s="155">
        <f t="shared" ref="Q43:S47" si="215">Q31</f>
        <v>0</v>
      </c>
      <c r="R43" s="155">
        <f t="shared" si="215"/>
        <v>0</v>
      </c>
      <c r="S43" s="155">
        <f t="shared" si="215"/>
        <v>0</v>
      </c>
      <c r="T43" s="156">
        <f t="shared" si="117"/>
        <v>0</v>
      </c>
      <c r="U43" s="155">
        <f>U31</f>
        <v>0</v>
      </c>
      <c r="V43" s="155">
        <f t="shared" ref="V43:W43" si="216">V31</f>
        <v>0</v>
      </c>
      <c r="W43" s="155">
        <f t="shared" si="216"/>
        <v>0</v>
      </c>
      <c r="X43" s="156">
        <f t="shared" si="118"/>
        <v>0</v>
      </c>
      <c r="Y43" s="155">
        <f t="shared" ref="Y43:Z47" si="217">Y31</f>
        <v>0</v>
      </c>
      <c r="Z43" s="155">
        <f t="shared" si="217"/>
        <v>0</v>
      </c>
      <c r="AA43" s="156">
        <f t="shared" si="119"/>
        <v>0</v>
      </c>
      <c r="AB43" s="155">
        <f t="shared" ref="AB43:AD47" si="218">AB31</f>
        <v>0</v>
      </c>
      <c r="AC43" s="155">
        <f t="shared" si="218"/>
        <v>0</v>
      </c>
      <c r="AD43" s="155">
        <f t="shared" si="218"/>
        <v>0</v>
      </c>
      <c r="AE43" s="156">
        <f t="shared" si="120"/>
        <v>0</v>
      </c>
      <c r="AF43" s="155">
        <f t="shared" ref="AF43:AJ47" si="219">AF31</f>
        <v>0</v>
      </c>
      <c r="AG43" s="155">
        <f t="shared" si="219"/>
        <v>0</v>
      </c>
      <c r="AH43" s="155">
        <f t="shared" si="219"/>
        <v>0</v>
      </c>
      <c r="AI43" s="155">
        <f t="shared" si="219"/>
        <v>0</v>
      </c>
      <c r="AJ43" s="155">
        <f t="shared" si="219"/>
        <v>0</v>
      </c>
      <c r="AK43" s="156">
        <f t="shared" si="121"/>
        <v>0</v>
      </c>
      <c r="AL43" s="155">
        <f t="shared" ref="AL43:AM47" si="220">AL31</f>
        <v>0</v>
      </c>
      <c r="AM43" s="155">
        <f t="shared" si="220"/>
        <v>0</v>
      </c>
      <c r="AN43" s="156">
        <f t="shared" si="152"/>
        <v>0</v>
      </c>
      <c r="AO43" s="156">
        <f t="shared" ref="AO43:AO55" si="221">AK43+AN43</f>
        <v>0</v>
      </c>
      <c r="AP43" s="157">
        <f t="shared" si="122"/>
        <v>0</v>
      </c>
      <c r="AQ43" s="155">
        <f t="shared" ref="AQ43:AS47" si="222">AQ31</f>
        <v>0</v>
      </c>
      <c r="AR43" s="155">
        <f t="shared" si="222"/>
        <v>1</v>
      </c>
      <c r="AS43" s="155">
        <f t="shared" si="222"/>
        <v>0</v>
      </c>
      <c r="AT43" s="157">
        <f t="shared" ref="AT43:AT52" si="223">SUM(AR43:AS43)</f>
        <v>1</v>
      </c>
      <c r="AU43" s="155">
        <f t="shared" ref="AU43:BE47" si="224">AU31</f>
        <v>0</v>
      </c>
      <c r="AV43" s="155">
        <f t="shared" si="224"/>
        <v>0</v>
      </c>
      <c r="AW43" s="155">
        <f t="shared" si="224"/>
        <v>0</v>
      </c>
      <c r="AX43" s="155">
        <f t="shared" si="224"/>
        <v>0</v>
      </c>
      <c r="AY43" s="155">
        <f t="shared" si="224"/>
        <v>1</v>
      </c>
      <c r="AZ43" s="155">
        <f t="shared" si="224"/>
        <v>0</v>
      </c>
      <c r="BA43" s="155">
        <f t="shared" si="224"/>
        <v>0</v>
      </c>
      <c r="BB43" s="155">
        <f t="shared" si="224"/>
        <v>0</v>
      </c>
      <c r="BC43" s="155">
        <f t="shared" si="224"/>
        <v>1</v>
      </c>
      <c r="BD43" s="155">
        <f t="shared" si="224"/>
        <v>1</v>
      </c>
      <c r="BE43" s="155">
        <f t="shared" si="224"/>
        <v>0</v>
      </c>
      <c r="BF43" s="156">
        <f t="shared" si="123"/>
        <v>3</v>
      </c>
      <c r="BG43" s="157">
        <f t="shared" si="154"/>
        <v>4</v>
      </c>
      <c r="BH43" s="155">
        <f t="shared" ref="BH43:BQ47" si="225">BH31</f>
        <v>0</v>
      </c>
      <c r="BI43" s="155">
        <f t="shared" si="225"/>
        <v>0</v>
      </c>
      <c r="BJ43" s="155">
        <f t="shared" si="225"/>
        <v>0</v>
      </c>
      <c r="BK43" s="155">
        <f t="shared" si="225"/>
        <v>2</v>
      </c>
      <c r="BL43" s="155">
        <f t="shared" si="225"/>
        <v>2</v>
      </c>
      <c r="BM43" s="155">
        <f t="shared" si="225"/>
        <v>5</v>
      </c>
      <c r="BN43" s="155">
        <f t="shared" si="225"/>
        <v>0</v>
      </c>
      <c r="BO43" s="155">
        <f t="shared" si="225"/>
        <v>0</v>
      </c>
      <c r="BP43" s="155">
        <f t="shared" si="225"/>
        <v>4</v>
      </c>
      <c r="BQ43" s="155">
        <f t="shared" si="225"/>
        <v>0</v>
      </c>
      <c r="BR43" s="156">
        <f t="shared" si="155"/>
        <v>4</v>
      </c>
      <c r="BS43" s="157">
        <f t="shared" si="124"/>
        <v>13</v>
      </c>
      <c r="BT43" s="155">
        <f t="shared" ref="BT43:CC47" si="226">BT31</f>
        <v>0</v>
      </c>
      <c r="BU43" s="155">
        <f t="shared" si="226"/>
        <v>0</v>
      </c>
      <c r="BV43" s="155">
        <f t="shared" si="226"/>
        <v>0</v>
      </c>
      <c r="BW43" s="155">
        <f t="shared" si="226"/>
        <v>1</v>
      </c>
      <c r="BX43" s="155">
        <f t="shared" si="226"/>
        <v>0</v>
      </c>
      <c r="BY43" s="155">
        <f t="shared" si="226"/>
        <v>0</v>
      </c>
      <c r="BZ43" s="155">
        <f t="shared" si="226"/>
        <v>0</v>
      </c>
      <c r="CA43" s="155">
        <f t="shared" si="226"/>
        <v>0</v>
      </c>
      <c r="CB43" s="155">
        <f t="shared" si="226"/>
        <v>0</v>
      </c>
      <c r="CC43" s="155">
        <f t="shared" si="226"/>
        <v>0</v>
      </c>
      <c r="CD43" s="156">
        <f t="shared" si="163"/>
        <v>0</v>
      </c>
      <c r="CE43" s="155">
        <f t="shared" ref="CE43:CL47" si="227">CE31</f>
        <v>0</v>
      </c>
      <c r="CF43" s="155">
        <f t="shared" si="227"/>
        <v>0</v>
      </c>
      <c r="CG43" s="155">
        <f t="shared" si="227"/>
        <v>2</v>
      </c>
      <c r="CH43" s="156">
        <f t="shared" ref="CH43:CH55" si="228">SUM(CF43:CG43)</f>
        <v>2</v>
      </c>
      <c r="CI43" s="155">
        <f t="shared" si="227"/>
        <v>0</v>
      </c>
      <c r="CJ43" s="155">
        <f t="shared" si="227"/>
        <v>0</v>
      </c>
      <c r="CK43" s="155">
        <f t="shared" si="227"/>
        <v>0</v>
      </c>
      <c r="CL43" s="155">
        <f t="shared" si="227"/>
        <v>0</v>
      </c>
      <c r="CM43" s="155">
        <f t="shared" si="126"/>
        <v>0</v>
      </c>
      <c r="CN43" s="155">
        <f t="shared" ref="CN43:CN47" si="229">CN31</f>
        <v>0</v>
      </c>
      <c r="CO43" s="157">
        <f t="shared" si="127"/>
        <v>3</v>
      </c>
      <c r="CP43" s="155">
        <f t="shared" ref="CP43:CR44" si="230">CP31</f>
        <v>0</v>
      </c>
      <c r="CQ43" s="155">
        <f t="shared" si="230"/>
        <v>0</v>
      </c>
      <c r="CR43" s="155">
        <f t="shared" si="230"/>
        <v>0</v>
      </c>
      <c r="CS43" s="156">
        <f t="shared" si="128"/>
        <v>0</v>
      </c>
      <c r="CT43" s="155">
        <f t="shared" ref="CT43:CW47" si="231">CT31</f>
        <v>0</v>
      </c>
      <c r="CU43" s="155">
        <f t="shared" si="231"/>
        <v>0</v>
      </c>
      <c r="CV43" s="155">
        <f t="shared" si="231"/>
        <v>0</v>
      </c>
      <c r="CW43" s="155">
        <f t="shared" si="231"/>
        <v>0</v>
      </c>
      <c r="CX43" s="156">
        <f t="shared" si="129"/>
        <v>0</v>
      </c>
      <c r="CY43" s="155">
        <f>CY31</f>
        <v>0</v>
      </c>
      <c r="CZ43" s="157">
        <f t="shared" si="130"/>
        <v>0</v>
      </c>
      <c r="DA43" s="155">
        <f t="shared" ref="DA43:DD47" si="232">DA31</f>
        <v>1</v>
      </c>
      <c r="DB43" s="155">
        <f t="shared" si="232"/>
        <v>0</v>
      </c>
      <c r="DC43" s="155">
        <f t="shared" si="232"/>
        <v>0</v>
      </c>
      <c r="DD43" s="155">
        <f t="shared" si="232"/>
        <v>2</v>
      </c>
      <c r="DE43" s="156">
        <f t="shared" si="164"/>
        <v>3</v>
      </c>
      <c r="DF43" s="155">
        <f t="shared" ref="DF43:DO47" si="233">DF31</f>
        <v>0</v>
      </c>
      <c r="DG43" s="155">
        <f t="shared" si="233"/>
        <v>0</v>
      </c>
      <c r="DH43" s="155">
        <f t="shared" si="233"/>
        <v>0</v>
      </c>
      <c r="DI43" s="155">
        <f t="shared" si="233"/>
        <v>1</v>
      </c>
      <c r="DJ43" s="155">
        <f t="shared" si="233"/>
        <v>0</v>
      </c>
      <c r="DK43" s="155">
        <f t="shared" si="233"/>
        <v>0</v>
      </c>
      <c r="DL43" s="155">
        <f t="shared" si="233"/>
        <v>0</v>
      </c>
      <c r="DM43" s="155">
        <f t="shared" si="233"/>
        <v>0</v>
      </c>
      <c r="DN43" s="155">
        <f t="shared" si="233"/>
        <v>1</v>
      </c>
      <c r="DO43" s="155">
        <f t="shared" si="233"/>
        <v>0</v>
      </c>
      <c r="DP43" s="156">
        <f t="shared" si="132"/>
        <v>2</v>
      </c>
      <c r="DQ43" s="157">
        <f t="shared" si="133"/>
        <v>5</v>
      </c>
      <c r="DR43" s="155">
        <f t="shared" ref="DR43:DT47" si="234">DR31</f>
        <v>0</v>
      </c>
      <c r="DS43" s="155">
        <f t="shared" si="234"/>
        <v>0</v>
      </c>
      <c r="DT43" s="155">
        <f t="shared" si="234"/>
        <v>0</v>
      </c>
      <c r="DU43" s="156">
        <f>SUM(DS43:DT43)</f>
        <v>0</v>
      </c>
      <c r="DV43" s="155">
        <f t="shared" ref="DV43:EA47" si="235">DV31</f>
        <v>0</v>
      </c>
      <c r="DW43" s="155">
        <f t="shared" si="235"/>
        <v>1</v>
      </c>
      <c r="DX43" s="155">
        <f t="shared" si="235"/>
        <v>0</v>
      </c>
      <c r="DY43" s="155">
        <f>DY31</f>
        <v>0</v>
      </c>
      <c r="DZ43" s="155">
        <f t="shared" si="235"/>
        <v>0</v>
      </c>
      <c r="EA43" s="155">
        <f t="shared" si="235"/>
        <v>0</v>
      </c>
      <c r="EB43" s="156">
        <f t="shared" si="135"/>
        <v>0</v>
      </c>
      <c r="EC43" s="157">
        <f t="shared" si="136"/>
        <v>1</v>
      </c>
      <c r="ED43" s="155">
        <f t="shared" ref="ED43:ED47" si="236">ED31</f>
        <v>0</v>
      </c>
      <c r="EE43" s="157">
        <f t="shared" si="156"/>
        <v>0</v>
      </c>
      <c r="EF43" s="155">
        <f t="shared" ref="EF43:EK45" si="237">EF31</f>
        <v>0</v>
      </c>
      <c r="EG43" s="155">
        <f t="shared" si="237"/>
        <v>2</v>
      </c>
      <c r="EH43" s="155">
        <f t="shared" si="237"/>
        <v>0</v>
      </c>
      <c r="EI43" s="155">
        <f t="shared" si="237"/>
        <v>0</v>
      </c>
      <c r="EJ43" s="155">
        <f t="shared" si="237"/>
        <v>0</v>
      </c>
      <c r="EK43" s="155">
        <f t="shared" si="237"/>
        <v>0</v>
      </c>
      <c r="EL43" s="156">
        <f t="shared" si="157"/>
        <v>0</v>
      </c>
      <c r="EM43" s="155">
        <f t="shared" ref="EM43:EZ47" si="238">EM31</f>
        <v>0</v>
      </c>
      <c r="EN43" s="155">
        <f t="shared" si="238"/>
        <v>0</v>
      </c>
      <c r="EO43" s="155">
        <f t="shared" si="238"/>
        <v>0</v>
      </c>
      <c r="EP43" s="155">
        <f t="shared" si="238"/>
        <v>0</v>
      </c>
      <c r="EQ43" s="155">
        <f t="shared" si="238"/>
        <v>0</v>
      </c>
      <c r="ER43" s="155">
        <f t="shared" si="238"/>
        <v>0</v>
      </c>
      <c r="ES43" s="155">
        <f t="shared" si="238"/>
        <v>0</v>
      </c>
      <c r="ET43" s="155">
        <f t="shared" si="238"/>
        <v>0</v>
      </c>
      <c r="EU43" s="155">
        <f t="shared" si="238"/>
        <v>0</v>
      </c>
      <c r="EV43" s="155">
        <f t="shared" si="238"/>
        <v>0</v>
      </c>
      <c r="EW43" s="155">
        <f t="shared" si="238"/>
        <v>0</v>
      </c>
      <c r="EX43" s="155">
        <f t="shared" si="238"/>
        <v>0</v>
      </c>
      <c r="EY43" s="155">
        <f t="shared" si="238"/>
        <v>0</v>
      </c>
      <c r="EZ43" s="155">
        <f t="shared" si="238"/>
        <v>0</v>
      </c>
      <c r="FA43" s="156">
        <f t="shared" si="158"/>
        <v>0</v>
      </c>
      <c r="FB43" s="157">
        <f t="shared" si="137"/>
        <v>2</v>
      </c>
      <c r="FC43" s="155">
        <f t="shared" ref="FC43:FC47" si="239">FC31</f>
        <v>0</v>
      </c>
      <c r="FD43" s="157">
        <f t="shared" si="138"/>
        <v>0</v>
      </c>
      <c r="FE43" s="155">
        <f t="shared" ref="FE43:FJ47" si="240">FE31</f>
        <v>0</v>
      </c>
      <c r="FF43" s="155">
        <f t="shared" si="240"/>
        <v>0</v>
      </c>
      <c r="FG43" s="155">
        <f t="shared" si="240"/>
        <v>0</v>
      </c>
      <c r="FH43" s="155">
        <f t="shared" si="240"/>
        <v>0</v>
      </c>
      <c r="FI43" s="155">
        <f t="shared" si="240"/>
        <v>0</v>
      </c>
      <c r="FJ43" s="155">
        <f t="shared" si="240"/>
        <v>0</v>
      </c>
      <c r="FK43" s="156">
        <f>SUM(FE43:FJ43)</f>
        <v>0</v>
      </c>
      <c r="FL43" s="155">
        <f t="shared" ref="FL43:FY47" si="241">FL31</f>
        <v>0</v>
      </c>
      <c r="FM43" s="155">
        <f t="shared" si="241"/>
        <v>1</v>
      </c>
      <c r="FN43" s="155">
        <f t="shared" si="241"/>
        <v>1</v>
      </c>
      <c r="FO43" s="155">
        <f t="shared" si="241"/>
        <v>0</v>
      </c>
      <c r="FP43" s="155">
        <f t="shared" si="241"/>
        <v>1</v>
      </c>
      <c r="FQ43" s="155">
        <f t="shared" si="241"/>
        <v>0</v>
      </c>
      <c r="FR43" s="155">
        <f t="shared" si="241"/>
        <v>0</v>
      </c>
      <c r="FS43" s="155">
        <f t="shared" si="241"/>
        <v>0</v>
      </c>
      <c r="FT43" s="155">
        <f t="shared" si="241"/>
        <v>0</v>
      </c>
      <c r="FU43" s="155">
        <f t="shared" si="241"/>
        <v>0</v>
      </c>
      <c r="FV43" s="155">
        <f t="shared" si="241"/>
        <v>0</v>
      </c>
      <c r="FW43" s="155">
        <f t="shared" si="241"/>
        <v>0</v>
      </c>
      <c r="FX43" s="155">
        <f t="shared" si="241"/>
        <v>0</v>
      </c>
      <c r="FY43" s="155">
        <f t="shared" si="241"/>
        <v>0</v>
      </c>
      <c r="FZ43" s="156">
        <f t="shared" si="140"/>
        <v>3</v>
      </c>
      <c r="GA43" s="157">
        <f t="shared" ref="GA43:GA55" si="242">FK43+FZ43</f>
        <v>3</v>
      </c>
      <c r="GB43" s="155">
        <f t="shared" ref="GB43:GI47" si="243">GB31</f>
        <v>2</v>
      </c>
      <c r="GC43" s="155">
        <f t="shared" si="243"/>
        <v>0</v>
      </c>
      <c r="GD43" s="155">
        <f t="shared" si="243"/>
        <v>0</v>
      </c>
      <c r="GE43" s="155">
        <f t="shared" si="243"/>
        <v>0</v>
      </c>
      <c r="GF43" s="155">
        <f t="shared" si="243"/>
        <v>0</v>
      </c>
      <c r="GG43" s="155">
        <f t="shared" si="243"/>
        <v>0</v>
      </c>
      <c r="GH43" s="155">
        <f t="shared" si="243"/>
        <v>0</v>
      </c>
      <c r="GI43" s="155">
        <f t="shared" si="243"/>
        <v>0</v>
      </c>
      <c r="GJ43" s="156">
        <f t="shared" ref="GJ43:GJ54" si="244">SUM(GE43:GI43)</f>
        <v>0</v>
      </c>
      <c r="GK43" s="155">
        <f t="shared" ref="GK43:GN47" si="245">GK31</f>
        <v>0</v>
      </c>
      <c r="GL43" s="155">
        <f t="shared" si="245"/>
        <v>3</v>
      </c>
      <c r="GM43" s="155">
        <f t="shared" si="245"/>
        <v>0</v>
      </c>
      <c r="GN43" s="155">
        <f t="shared" si="245"/>
        <v>0</v>
      </c>
      <c r="GO43" s="156">
        <f t="shared" ref="GO43:GO52" si="246">SUM(GK43:GM43)</f>
        <v>3</v>
      </c>
      <c r="GP43" s="156">
        <f t="shared" ref="GP43:GP55" si="247">GD43+GK43+GL43+GM43+GN43</f>
        <v>3</v>
      </c>
      <c r="GQ43" s="157">
        <f t="shared" ref="GQ43:GQ55" si="248">GB43+GC43+GP43+GJ43</f>
        <v>5</v>
      </c>
      <c r="GR43" s="155">
        <f t="shared" ref="GR43:GV47" si="249">GR31</f>
        <v>0</v>
      </c>
      <c r="GS43" s="155">
        <f t="shared" si="249"/>
        <v>0</v>
      </c>
      <c r="GT43" s="155">
        <f t="shared" si="249"/>
        <v>0</v>
      </c>
      <c r="GU43" s="155">
        <f t="shared" si="249"/>
        <v>0</v>
      </c>
      <c r="GV43" s="155">
        <f t="shared" si="249"/>
        <v>0</v>
      </c>
      <c r="GW43" s="156">
        <f t="shared" si="145"/>
        <v>0</v>
      </c>
      <c r="GX43" s="155">
        <f t="shared" ref="GX43:HA44" si="250">GX31</f>
        <v>0</v>
      </c>
      <c r="GY43" s="155">
        <f>GY31</f>
        <v>0</v>
      </c>
      <c r="GZ43" s="155">
        <f t="shared" si="250"/>
        <v>0</v>
      </c>
      <c r="HA43" s="155">
        <f t="shared" si="250"/>
        <v>0</v>
      </c>
      <c r="HB43" s="157">
        <f t="shared" si="146"/>
        <v>0</v>
      </c>
      <c r="HE43" s="290">
        <f t="shared" ref="HE43:HG47" si="251">HE31</f>
        <v>35</v>
      </c>
      <c r="HF43" s="290">
        <f>HF31</f>
        <v>3</v>
      </c>
      <c r="HG43" s="290">
        <f t="shared" si="251"/>
        <v>0</v>
      </c>
      <c r="HH43" s="291">
        <f t="shared" si="13"/>
        <v>38</v>
      </c>
      <c r="HI43" s="161"/>
      <c r="HJ43" s="255"/>
      <c r="HK43" s="267"/>
      <c r="HL43" s="287"/>
      <c r="HM43" s="287"/>
      <c r="HN43" s="287"/>
      <c r="HO43" s="287"/>
      <c r="HP43" s="287"/>
      <c r="HQ43" s="287"/>
      <c r="HR43" s="288"/>
      <c r="HS43" s="287"/>
      <c r="HT43" s="287"/>
      <c r="HU43" s="287"/>
      <c r="HV43" s="287"/>
      <c r="HW43" s="287"/>
      <c r="HX43" s="287"/>
      <c r="HY43" s="287"/>
      <c r="HZ43" s="287"/>
      <c r="IA43" s="225"/>
      <c r="IB43" s="211"/>
    </row>
    <row r="44" spans="1:236" s="159" customFormat="1" ht="19.5" customHeight="1">
      <c r="A44" s="274"/>
      <c r="B44" s="292" t="s">
        <v>337</v>
      </c>
      <c r="C44" s="166">
        <f t="shared" si="211"/>
        <v>65</v>
      </c>
      <c r="D44" s="155">
        <f t="shared" si="212"/>
        <v>1</v>
      </c>
      <c r="E44" s="155">
        <f t="shared" si="212"/>
        <v>0</v>
      </c>
      <c r="F44" s="155">
        <f t="shared" si="212"/>
        <v>0</v>
      </c>
      <c r="G44" s="155">
        <f t="shared" si="212"/>
        <v>0</v>
      </c>
      <c r="H44" s="155">
        <f t="shared" si="212"/>
        <v>0</v>
      </c>
      <c r="I44" s="155">
        <f t="shared" si="212"/>
        <v>2</v>
      </c>
      <c r="J44" s="155">
        <f t="shared" si="212"/>
        <v>1</v>
      </c>
      <c r="K44" s="155">
        <f t="shared" si="212"/>
        <v>0</v>
      </c>
      <c r="L44" s="156">
        <f t="shared" si="161"/>
        <v>1</v>
      </c>
      <c r="M44" s="157">
        <f t="shared" si="213"/>
        <v>4</v>
      </c>
      <c r="N44" s="166">
        <f t="shared" si="214"/>
        <v>2</v>
      </c>
      <c r="O44" s="166">
        <f t="shared" si="214"/>
        <v>0</v>
      </c>
      <c r="P44" s="156">
        <f t="shared" si="116"/>
        <v>2</v>
      </c>
      <c r="Q44" s="155">
        <f t="shared" si="215"/>
        <v>1</v>
      </c>
      <c r="R44" s="155">
        <f t="shared" si="215"/>
        <v>0</v>
      </c>
      <c r="S44" s="155">
        <f t="shared" si="215"/>
        <v>0</v>
      </c>
      <c r="T44" s="156">
        <f t="shared" si="117"/>
        <v>0</v>
      </c>
      <c r="U44" s="155">
        <f t="shared" ref="U44:W47" si="252">U32</f>
        <v>0</v>
      </c>
      <c r="V44" s="155">
        <f t="shared" si="252"/>
        <v>0</v>
      </c>
      <c r="W44" s="155">
        <f t="shared" si="252"/>
        <v>0</v>
      </c>
      <c r="X44" s="156">
        <f t="shared" si="118"/>
        <v>0</v>
      </c>
      <c r="Y44" s="155">
        <f t="shared" si="217"/>
        <v>0</v>
      </c>
      <c r="Z44" s="155">
        <f t="shared" si="217"/>
        <v>0</v>
      </c>
      <c r="AA44" s="156">
        <f t="shared" si="119"/>
        <v>0</v>
      </c>
      <c r="AB44" s="155">
        <f t="shared" si="218"/>
        <v>1</v>
      </c>
      <c r="AC44" s="155">
        <f t="shared" si="218"/>
        <v>0</v>
      </c>
      <c r="AD44" s="155">
        <f t="shared" si="218"/>
        <v>0</v>
      </c>
      <c r="AE44" s="156">
        <f t="shared" si="120"/>
        <v>1</v>
      </c>
      <c r="AF44" s="166">
        <f t="shared" si="219"/>
        <v>1</v>
      </c>
      <c r="AG44" s="155">
        <f t="shared" si="219"/>
        <v>0</v>
      </c>
      <c r="AH44" s="155">
        <f t="shared" si="219"/>
        <v>0</v>
      </c>
      <c r="AI44" s="155">
        <f t="shared" si="219"/>
        <v>0</v>
      </c>
      <c r="AJ44" s="155">
        <f t="shared" si="219"/>
        <v>0</v>
      </c>
      <c r="AK44" s="156">
        <f t="shared" si="121"/>
        <v>0</v>
      </c>
      <c r="AL44" s="155">
        <f t="shared" si="220"/>
        <v>0</v>
      </c>
      <c r="AM44" s="155">
        <f t="shared" si="220"/>
        <v>0</v>
      </c>
      <c r="AN44" s="156">
        <f t="shared" si="152"/>
        <v>0</v>
      </c>
      <c r="AO44" s="156">
        <f t="shared" si="221"/>
        <v>0</v>
      </c>
      <c r="AP44" s="157">
        <f t="shared" si="122"/>
        <v>5</v>
      </c>
      <c r="AQ44" s="155">
        <f t="shared" si="222"/>
        <v>0</v>
      </c>
      <c r="AR44" s="155">
        <f t="shared" si="222"/>
        <v>0</v>
      </c>
      <c r="AS44" s="155">
        <f t="shared" si="222"/>
        <v>0</v>
      </c>
      <c r="AT44" s="157">
        <f t="shared" si="223"/>
        <v>0</v>
      </c>
      <c r="AU44" s="155">
        <f t="shared" si="224"/>
        <v>0</v>
      </c>
      <c r="AV44" s="155">
        <f t="shared" si="224"/>
        <v>0</v>
      </c>
      <c r="AW44" s="155">
        <f t="shared" si="224"/>
        <v>0</v>
      </c>
      <c r="AX44" s="155">
        <f t="shared" si="224"/>
        <v>0</v>
      </c>
      <c r="AY44" s="155">
        <f t="shared" si="224"/>
        <v>0</v>
      </c>
      <c r="AZ44" s="155">
        <f t="shared" si="224"/>
        <v>0</v>
      </c>
      <c r="BA44" s="155">
        <f t="shared" si="224"/>
        <v>0</v>
      </c>
      <c r="BB44" s="155">
        <f t="shared" si="224"/>
        <v>0</v>
      </c>
      <c r="BC44" s="155">
        <f t="shared" si="224"/>
        <v>1</v>
      </c>
      <c r="BD44" s="155">
        <f t="shared" si="224"/>
        <v>5</v>
      </c>
      <c r="BE44" s="155">
        <f t="shared" si="224"/>
        <v>0</v>
      </c>
      <c r="BF44" s="156">
        <f t="shared" si="123"/>
        <v>6</v>
      </c>
      <c r="BG44" s="157">
        <f t="shared" si="154"/>
        <v>6</v>
      </c>
      <c r="BH44" s="155">
        <f t="shared" si="225"/>
        <v>0</v>
      </c>
      <c r="BI44" s="155">
        <f t="shared" si="225"/>
        <v>0</v>
      </c>
      <c r="BJ44" s="155">
        <f t="shared" si="225"/>
        <v>0</v>
      </c>
      <c r="BK44" s="155">
        <f t="shared" si="225"/>
        <v>1</v>
      </c>
      <c r="BL44" s="155">
        <f t="shared" si="225"/>
        <v>0</v>
      </c>
      <c r="BM44" s="155">
        <f t="shared" si="225"/>
        <v>2</v>
      </c>
      <c r="BN44" s="155">
        <f t="shared" si="225"/>
        <v>0</v>
      </c>
      <c r="BO44" s="155">
        <f t="shared" si="225"/>
        <v>0</v>
      </c>
      <c r="BP44" s="155">
        <f t="shared" si="225"/>
        <v>1</v>
      </c>
      <c r="BQ44" s="155">
        <f t="shared" si="225"/>
        <v>0</v>
      </c>
      <c r="BR44" s="156">
        <f t="shared" si="155"/>
        <v>1</v>
      </c>
      <c r="BS44" s="157">
        <f t="shared" si="124"/>
        <v>4</v>
      </c>
      <c r="BT44" s="155">
        <f t="shared" si="226"/>
        <v>0</v>
      </c>
      <c r="BU44" s="155">
        <f t="shared" si="226"/>
        <v>0</v>
      </c>
      <c r="BV44" s="166">
        <f t="shared" si="226"/>
        <v>1</v>
      </c>
      <c r="BW44" s="293">
        <f>BW32+BW40</f>
        <v>14</v>
      </c>
      <c r="BX44" s="155">
        <f t="shared" si="226"/>
        <v>0</v>
      </c>
      <c r="BY44" s="293">
        <f>BY32+BY40</f>
        <v>7</v>
      </c>
      <c r="BZ44" s="293">
        <f t="shared" ref="BZ44:CB44" si="253">BZ32+BZ40</f>
        <v>0</v>
      </c>
      <c r="CA44" s="293">
        <f t="shared" si="253"/>
        <v>3</v>
      </c>
      <c r="CB44" s="293">
        <f t="shared" si="253"/>
        <v>0</v>
      </c>
      <c r="CC44" s="155">
        <f t="shared" si="226"/>
        <v>1</v>
      </c>
      <c r="CD44" s="156">
        <f t="shared" si="163"/>
        <v>11</v>
      </c>
      <c r="CE44" s="155">
        <f t="shared" si="227"/>
        <v>0</v>
      </c>
      <c r="CF44" s="293">
        <f>CF32+CF40</f>
        <v>1</v>
      </c>
      <c r="CG44" s="293">
        <f>CG32+CG40</f>
        <v>1</v>
      </c>
      <c r="CH44" s="156">
        <f t="shared" si="228"/>
        <v>2</v>
      </c>
      <c r="CI44" s="155">
        <f t="shared" si="227"/>
        <v>0</v>
      </c>
      <c r="CJ44" s="155">
        <f t="shared" si="227"/>
        <v>0</v>
      </c>
      <c r="CK44" s="166">
        <f t="shared" si="227"/>
        <v>0</v>
      </c>
      <c r="CL44" s="166">
        <f t="shared" si="227"/>
        <v>0</v>
      </c>
      <c r="CM44" s="155">
        <f t="shared" si="126"/>
        <v>0</v>
      </c>
      <c r="CN44" s="155">
        <f t="shared" si="229"/>
        <v>0</v>
      </c>
      <c r="CO44" s="157">
        <f t="shared" si="127"/>
        <v>28</v>
      </c>
      <c r="CP44" s="155">
        <f t="shared" si="230"/>
        <v>0</v>
      </c>
      <c r="CQ44" s="155">
        <f t="shared" si="230"/>
        <v>0</v>
      </c>
      <c r="CR44" s="155">
        <f t="shared" si="230"/>
        <v>0</v>
      </c>
      <c r="CS44" s="156">
        <f t="shared" si="128"/>
        <v>0</v>
      </c>
      <c r="CT44" s="155">
        <f t="shared" si="231"/>
        <v>0</v>
      </c>
      <c r="CU44" s="155">
        <f t="shared" si="231"/>
        <v>0</v>
      </c>
      <c r="CV44" s="155">
        <f t="shared" si="231"/>
        <v>0</v>
      </c>
      <c r="CW44" s="155">
        <f t="shared" si="231"/>
        <v>0</v>
      </c>
      <c r="CX44" s="156">
        <f t="shared" si="129"/>
        <v>0</v>
      </c>
      <c r="CY44" s="155">
        <f>CY32</f>
        <v>0</v>
      </c>
      <c r="CZ44" s="157">
        <f t="shared" si="130"/>
        <v>0</v>
      </c>
      <c r="DA44" s="155">
        <f t="shared" si="232"/>
        <v>0</v>
      </c>
      <c r="DB44" s="155">
        <f t="shared" si="232"/>
        <v>0</v>
      </c>
      <c r="DC44" s="155">
        <f t="shared" si="232"/>
        <v>0</v>
      </c>
      <c r="DD44" s="155">
        <f t="shared" si="232"/>
        <v>2</v>
      </c>
      <c r="DE44" s="156">
        <f t="shared" si="164"/>
        <v>2</v>
      </c>
      <c r="DF44" s="155">
        <f t="shared" si="233"/>
        <v>0</v>
      </c>
      <c r="DG44" s="155">
        <f t="shared" si="233"/>
        <v>0</v>
      </c>
      <c r="DH44" s="155">
        <f t="shared" si="233"/>
        <v>0</v>
      </c>
      <c r="DI44" s="155">
        <f t="shared" si="233"/>
        <v>1</v>
      </c>
      <c r="DJ44" s="155">
        <f t="shared" si="233"/>
        <v>0</v>
      </c>
      <c r="DK44" s="155">
        <f t="shared" si="233"/>
        <v>0</v>
      </c>
      <c r="DL44" s="155">
        <f t="shared" si="233"/>
        <v>0</v>
      </c>
      <c r="DM44" s="155">
        <f t="shared" si="233"/>
        <v>0</v>
      </c>
      <c r="DN44" s="155">
        <f t="shared" si="233"/>
        <v>0</v>
      </c>
      <c r="DO44" s="155">
        <f t="shared" si="233"/>
        <v>0</v>
      </c>
      <c r="DP44" s="156">
        <f t="shared" si="132"/>
        <v>1</v>
      </c>
      <c r="DQ44" s="157">
        <f t="shared" si="133"/>
        <v>3</v>
      </c>
      <c r="DR44" s="155">
        <f t="shared" si="234"/>
        <v>0</v>
      </c>
      <c r="DS44" s="155">
        <f t="shared" si="234"/>
        <v>2</v>
      </c>
      <c r="DT44" s="155">
        <f t="shared" si="234"/>
        <v>0</v>
      </c>
      <c r="DU44" s="156">
        <f t="shared" si="134"/>
        <v>2</v>
      </c>
      <c r="DV44" s="155">
        <f t="shared" si="235"/>
        <v>0</v>
      </c>
      <c r="DW44" s="155">
        <f t="shared" si="235"/>
        <v>1</v>
      </c>
      <c r="DX44" s="155">
        <f>DX32</f>
        <v>0</v>
      </c>
      <c r="DY44" s="155">
        <f>DY32</f>
        <v>0</v>
      </c>
      <c r="DZ44" s="155">
        <f t="shared" si="235"/>
        <v>0</v>
      </c>
      <c r="EA44" s="155">
        <f t="shared" si="235"/>
        <v>0</v>
      </c>
      <c r="EB44" s="156">
        <f t="shared" si="135"/>
        <v>0</v>
      </c>
      <c r="EC44" s="157">
        <f t="shared" si="136"/>
        <v>3</v>
      </c>
      <c r="ED44" s="166">
        <f t="shared" si="236"/>
        <v>0</v>
      </c>
      <c r="EE44" s="157">
        <f t="shared" si="156"/>
        <v>0</v>
      </c>
      <c r="EF44" s="155">
        <f t="shared" si="237"/>
        <v>0</v>
      </c>
      <c r="EG44" s="155">
        <f t="shared" si="237"/>
        <v>1</v>
      </c>
      <c r="EH44" s="155">
        <f t="shared" si="237"/>
        <v>0</v>
      </c>
      <c r="EI44" s="155">
        <f t="shared" si="237"/>
        <v>0</v>
      </c>
      <c r="EJ44" s="155">
        <f t="shared" si="237"/>
        <v>0</v>
      </c>
      <c r="EK44" s="155">
        <f t="shared" si="237"/>
        <v>0</v>
      </c>
      <c r="EL44" s="156">
        <f t="shared" si="157"/>
        <v>0</v>
      </c>
      <c r="EM44" s="155">
        <f t="shared" si="238"/>
        <v>0</v>
      </c>
      <c r="EN44" s="155">
        <f t="shared" si="238"/>
        <v>0</v>
      </c>
      <c r="EO44" s="155">
        <f t="shared" si="238"/>
        <v>0</v>
      </c>
      <c r="EP44" s="155">
        <f t="shared" si="238"/>
        <v>0</v>
      </c>
      <c r="EQ44" s="155">
        <f t="shared" si="238"/>
        <v>0</v>
      </c>
      <c r="ER44" s="155">
        <f t="shared" si="238"/>
        <v>0</v>
      </c>
      <c r="ES44" s="155">
        <f t="shared" si="238"/>
        <v>0</v>
      </c>
      <c r="ET44" s="155">
        <f t="shared" si="238"/>
        <v>4</v>
      </c>
      <c r="EU44" s="155">
        <f t="shared" si="238"/>
        <v>0</v>
      </c>
      <c r="EV44" s="155">
        <f t="shared" si="238"/>
        <v>0</v>
      </c>
      <c r="EW44" s="155">
        <f t="shared" si="238"/>
        <v>0</v>
      </c>
      <c r="EX44" s="155">
        <f t="shared" si="238"/>
        <v>0</v>
      </c>
      <c r="EY44" s="155">
        <f t="shared" si="238"/>
        <v>0</v>
      </c>
      <c r="EZ44" s="155">
        <f t="shared" si="238"/>
        <v>0</v>
      </c>
      <c r="FA44" s="156">
        <f t="shared" si="158"/>
        <v>4</v>
      </c>
      <c r="FB44" s="157">
        <f t="shared" si="137"/>
        <v>5</v>
      </c>
      <c r="FC44" s="155">
        <f t="shared" si="239"/>
        <v>0</v>
      </c>
      <c r="FD44" s="157">
        <f t="shared" si="138"/>
        <v>0</v>
      </c>
      <c r="FE44" s="155">
        <f t="shared" si="240"/>
        <v>0</v>
      </c>
      <c r="FF44" s="155">
        <f t="shared" si="240"/>
        <v>0</v>
      </c>
      <c r="FG44" s="155">
        <f t="shared" si="240"/>
        <v>0</v>
      </c>
      <c r="FH44" s="155">
        <f t="shared" si="240"/>
        <v>0</v>
      </c>
      <c r="FI44" s="155">
        <f t="shared" si="240"/>
        <v>0</v>
      </c>
      <c r="FJ44" s="155">
        <f t="shared" si="240"/>
        <v>0</v>
      </c>
      <c r="FK44" s="156">
        <f t="shared" ref="FK44:FK63" si="254">SUM(FE44:FJ44)</f>
        <v>0</v>
      </c>
      <c r="FL44" s="155">
        <f t="shared" si="241"/>
        <v>0</v>
      </c>
      <c r="FM44" s="155">
        <f t="shared" si="241"/>
        <v>3</v>
      </c>
      <c r="FN44" s="155">
        <f t="shared" si="241"/>
        <v>0</v>
      </c>
      <c r="FO44" s="155">
        <f t="shared" si="241"/>
        <v>0</v>
      </c>
      <c r="FP44" s="155">
        <f t="shared" si="241"/>
        <v>0</v>
      </c>
      <c r="FQ44" s="155">
        <f t="shared" si="241"/>
        <v>0</v>
      </c>
      <c r="FR44" s="155">
        <f t="shared" si="241"/>
        <v>0</v>
      </c>
      <c r="FS44" s="155">
        <f t="shared" si="241"/>
        <v>0</v>
      </c>
      <c r="FT44" s="155">
        <f t="shared" si="241"/>
        <v>0</v>
      </c>
      <c r="FU44" s="155">
        <f t="shared" si="241"/>
        <v>0</v>
      </c>
      <c r="FV44" s="155">
        <f t="shared" si="241"/>
        <v>0</v>
      </c>
      <c r="FW44" s="155">
        <f t="shared" si="241"/>
        <v>0</v>
      </c>
      <c r="FX44" s="155">
        <f t="shared" si="241"/>
        <v>1</v>
      </c>
      <c r="FY44" s="155">
        <f t="shared" si="241"/>
        <v>0</v>
      </c>
      <c r="FZ44" s="156">
        <f t="shared" si="140"/>
        <v>4</v>
      </c>
      <c r="GA44" s="157">
        <f t="shared" si="242"/>
        <v>4</v>
      </c>
      <c r="GB44" s="155">
        <f t="shared" si="243"/>
        <v>0</v>
      </c>
      <c r="GC44" s="155">
        <f t="shared" si="243"/>
        <v>1</v>
      </c>
      <c r="GD44" s="155">
        <f t="shared" si="243"/>
        <v>0</v>
      </c>
      <c r="GE44" s="155">
        <f t="shared" si="243"/>
        <v>0</v>
      </c>
      <c r="GF44" s="155">
        <f t="shared" si="243"/>
        <v>0</v>
      </c>
      <c r="GG44" s="155">
        <f t="shared" si="243"/>
        <v>0</v>
      </c>
      <c r="GH44" s="155">
        <f t="shared" si="243"/>
        <v>0</v>
      </c>
      <c r="GI44" s="155">
        <f t="shared" si="243"/>
        <v>0</v>
      </c>
      <c r="GJ44" s="156">
        <f t="shared" si="244"/>
        <v>0</v>
      </c>
      <c r="GK44" s="155">
        <f t="shared" si="245"/>
        <v>0</v>
      </c>
      <c r="GL44" s="155">
        <f t="shared" si="245"/>
        <v>2</v>
      </c>
      <c r="GM44" s="155">
        <f t="shared" si="245"/>
        <v>0</v>
      </c>
      <c r="GN44" s="155">
        <f t="shared" si="245"/>
        <v>0</v>
      </c>
      <c r="GO44" s="156">
        <f t="shared" si="246"/>
        <v>2</v>
      </c>
      <c r="GP44" s="156">
        <f t="shared" si="247"/>
        <v>2</v>
      </c>
      <c r="GQ44" s="157">
        <f t="shared" si="248"/>
        <v>3</v>
      </c>
      <c r="GR44" s="155">
        <f t="shared" si="249"/>
        <v>0</v>
      </c>
      <c r="GS44" s="155">
        <f t="shared" si="249"/>
        <v>0</v>
      </c>
      <c r="GT44" s="155">
        <f t="shared" si="249"/>
        <v>0</v>
      </c>
      <c r="GU44" s="155">
        <f t="shared" si="249"/>
        <v>0</v>
      </c>
      <c r="GV44" s="155">
        <f t="shared" si="249"/>
        <v>0</v>
      </c>
      <c r="GW44" s="156">
        <f t="shared" si="145"/>
        <v>0</v>
      </c>
      <c r="GX44" s="155">
        <f t="shared" si="250"/>
        <v>0</v>
      </c>
      <c r="GY44" s="155">
        <f t="shared" si="250"/>
        <v>0</v>
      </c>
      <c r="GZ44" s="155">
        <f t="shared" si="250"/>
        <v>0</v>
      </c>
      <c r="HA44" s="155">
        <f>HA32</f>
        <v>0</v>
      </c>
      <c r="HB44" s="157">
        <f t="shared" si="146"/>
        <v>0</v>
      </c>
      <c r="HE44" s="290">
        <f t="shared" si="251"/>
        <v>32</v>
      </c>
      <c r="HF44" s="290">
        <f t="shared" si="251"/>
        <v>8</v>
      </c>
      <c r="HG44" s="290">
        <f t="shared" si="251"/>
        <v>1</v>
      </c>
      <c r="HH44" s="291">
        <f t="shared" si="13"/>
        <v>41</v>
      </c>
      <c r="HI44" s="161"/>
      <c r="HJ44" s="198" t="s">
        <v>292</v>
      </c>
      <c r="HK44" s="265" t="s">
        <v>261</v>
      </c>
      <c r="HL44" s="294">
        <v>0</v>
      </c>
      <c r="HM44" s="194">
        <f>N59+O59+Q59+R59+S59+U59+V59+W59+Y59+Z59+AB59+AC59+AD59+AG59+AH59+AJ59+AM59</f>
        <v>121</v>
      </c>
      <c r="HN44" s="194">
        <f>BI59</f>
        <v>6</v>
      </c>
      <c r="HO44" s="294">
        <v>0</v>
      </c>
      <c r="HP44" s="222">
        <f>BT59+BU59+BV59+BW59+BX59+BY59+BZ59+CA59+CB59+CC59+CE59+CF59+CG59+CI59+CJ59+CK59+CL59+CN59</f>
        <v>173</v>
      </c>
      <c r="HQ44" s="294">
        <v>0</v>
      </c>
      <c r="HR44" s="295"/>
      <c r="HS44" s="194">
        <f>DR59</f>
        <v>25</v>
      </c>
      <c r="HT44" s="294">
        <v>0</v>
      </c>
      <c r="HU44" s="294">
        <v>0</v>
      </c>
      <c r="HV44" s="294">
        <v>0</v>
      </c>
      <c r="HW44" s="194">
        <f>ED59</f>
        <v>42</v>
      </c>
      <c r="HX44" s="294">
        <v>0</v>
      </c>
      <c r="HY44" s="294">
        <v>0</v>
      </c>
      <c r="HZ44" s="296">
        <v>0</v>
      </c>
      <c r="IA44" s="225">
        <f>SUM(HL44:HZ44)</f>
        <v>367</v>
      </c>
      <c r="IB44" s="211"/>
    </row>
    <row r="45" spans="1:236" s="159" customFormat="1" ht="19.5" customHeight="1">
      <c r="A45" s="274"/>
      <c r="B45" s="292" t="s">
        <v>338</v>
      </c>
      <c r="C45" s="166">
        <f t="shared" si="211"/>
        <v>512</v>
      </c>
      <c r="D45" s="155">
        <f t="shared" si="212"/>
        <v>0</v>
      </c>
      <c r="E45" s="155">
        <f t="shared" si="212"/>
        <v>0</v>
      </c>
      <c r="F45" s="155">
        <f t="shared" si="212"/>
        <v>1</v>
      </c>
      <c r="G45" s="155">
        <f t="shared" si="212"/>
        <v>0</v>
      </c>
      <c r="H45" s="155">
        <f t="shared" si="212"/>
        <v>0</v>
      </c>
      <c r="I45" s="155">
        <f t="shared" si="212"/>
        <v>0</v>
      </c>
      <c r="J45" s="155">
        <f t="shared" si="212"/>
        <v>0</v>
      </c>
      <c r="K45" s="155">
        <f t="shared" si="212"/>
        <v>0</v>
      </c>
      <c r="L45" s="156">
        <f t="shared" si="161"/>
        <v>0</v>
      </c>
      <c r="M45" s="157">
        <f t="shared" si="213"/>
        <v>1</v>
      </c>
      <c r="N45" s="166">
        <f t="shared" si="214"/>
        <v>0</v>
      </c>
      <c r="O45" s="166">
        <f t="shared" si="214"/>
        <v>0</v>
      </c>
      <c r="P45" s="156">
        <f t="shared" si="116"/>
        <v>0</v>
      </c>
      <c r="Q45" s="166">
        <f t="shared" si="215"/>
        <v>0</v>
      </c>
      <c r="R45" s="166">
        <f t="shared" si="215"/>
        <v>5</v>
      </c>
      <c r="S45" s="166">
        <f t="shared" si="215"/>
        <v>0</v>
      </c>
      <c r="T45" s="156">
        <f t="shared" si="117"/>
        <v>5</v>
      </c>
      <c r="U45" s="155">
        <f t="shared" si="252"/>
        <v>0</v>
      </c>
      <c r="V45" s="166">
        <f t="shared" si="252"/>
        <v>7</v>
      </c>
      <c r="W45" s="166">
        <f t="shared" si="252"/>
        <v>15</v>
      </c>
      <c r="X45" s="156">
        <f t="shared" si="118"/>
        <v>22</v>
      </c>
      <c r="Y45" s="155">
        <f t="shared" si="217"/>
        <v>0</v>
      </c>
      <c r="Z45" s="155">
        <f t="shared" si="217"/>
        <v>0</v>
      </c>
      <c r="AA45" s="156">
        <f t="shared" si="119"/>
        <v>0</v>
      </c>
      <c r="AB45" s="155">
        <f t="shared" si="218"/>
        <v>0</v>
      </c>
      <c r="AC45" s="155">
        <f t="shared" si="218"/>
        <v>0</v>
      </c>
      <c r="AD45" s="155">
        <f t="shared" si="218"/>
        <v>0</v>
      </c>
      <c r="AE45" s="156">
        <f t="shared" si="120"/>
        <v>0</v>
      </c>
      <c r="AF45" s="166">
        <f t="shared" si="219"/>
        <v>1</v>
      </c>
      <c r="AG45" s="155">
        <f t="shared" si="219"/>
        <v>0</v>
      </c>
      <c r="AH45" s="155">
        <f t="shared" si="219"/>
        <v>0</v>
      </c>
      <c r="AI45" s="155">
        <f t="shared" si="219"/>
        <v>0</v>
      </c>
      <c r="AJ45" s="155">
        <f t="shared" si="219"/>
        <v>0</v>
      </c>
      <c r="AK45" s="156">
        <f t="shared" si="121"/>
        <v>0</v>
      </c>
      <c r="AL45" s="155">
        <f t="shared" si="220"/>
        <v>0</v>
      </c>
      <c r="AM45" s="155">
        <f t="shared" si="220"/>
        <v>0</v>
      </c>
      <c r="AN45" s="156">
        <f t="shared" si="152"/>
        <v>0</v>
      </c>
      <c r="AO45" s="156">
        <f t="shared" si="221"/>
        <v>0</v>
      </c>
      <c r="AP45" s="157">
        <f t="shared" si="122"/>
        <v>28</v>
      </c>
      <c r="AQ45" s="155">
        <f t="shared" si="222"/>
        <v>0</v>
      </c>
      <c r="AR45" s="155">
        <f t="shared" si="222"/>
        <v>3</v>
      </c>
      <c r="AS45" s="155">
        <f t="shared" si="222"/>
        <v>0</v>
      </c>
      <c r="AT45" s="157">
        <f t="shared" si="223"/>
        <v>3</v>
      </c>
      <c r="AU45" s="155">
        <f t="shared" si="224"/>
        <v>0</v>
      </c>
      <c r="AV45" s="155">
        <f t="shared" si="224"/>
        <v>3</v>
      </c>
      <c r="AW45" s="155">
        <f t="shared" si="224"/>
        <v>1</v>
      </c>
      <c r="AX45" s="155">
        <f t="shared" si="224"/>
        <v>0</v>
      </c>
      <c r="AY45" s="155">
        <f t="shared" si="224"/>
        <v>1</v>
      </c>
      <c r="AZ45" s="155">
        <f t="shared" si="224"/>
        <v>0</v>
      </c>
      <c r="BA45" s="155">
        <f t="shared" si="224"/>
        <v>0</v>
      </c>
      <c r="BB45" s="155">
        <f t="shared" si="224"/>
        <v>0</v>
      </c>
      <c r="BC45" s="155">
        <f t="shared" si="224"/>
        <v>1</v>
      </c>
      <c r="BD45" s="155">
        <f t="shared" si="224"/>
        <v>2</v>
      </c>
      <c r="BE45" s="155">
        <f t="shared" si="224"/>
        <v>0</v>
      </c>
      <c r="BF45" s="156">
        <f t="shared" si="123"/>
        <v>8</v>
      </c>
      <c r="BG45" s="157">
        <f t="shared" si="154"/>
        <v>11</v>
      </c>
      <c r="BH45" s="155">
        <f t="shared" si="225"/>
        <v>3</v>
      </c>
      <c r="BI45" s="155">
        <f t="shared" si="225"/>
        <v>0</v>
      </c>
      <c r="BJ45" s="155">
        <f t="shared" si="225"/>
        <v>5</v>
      </c>
      <c r="BK45" s="155">
        <f t="shared" si="225"/>
        <v>6</v>
      </c>
      <c r="BL45" s="155">
        <f t="shared" si="225"/>
        <v>2</v>
      </c>
      <c r="BM45" s="155">
        <f t="shared" si="225"/>
        <v>9</v>
      </c>
      <c r="BN45" s="155">
        <f t="shared" si="225"/>
        <v>0</v>
      </c>
      <c r="BO45" s="155">
        <f t="shared" si="225"/>
        <v>0</v>
      </c>
      <c r="BP45" s="155">
        <f t="shared" si="225"/>
        <v>9</v>
      </c>
      <c r="BQ45" s="155">
        <f t="shared" si="225"/>
        <v>3</v>
      </c>
      <c r="BR45" s="156">
        <f t="shared" si="155"/>
        <v>12</v>
      </c>
      <c r="BS45" s="157">
        <f t="shared" si="124"/>
        <v>37</v>
      </c>
      <c r="BT45" s="166">
        <f t="shared" si="226"/>
        <v>0</v>
      </c>
      <c r="BU45" s="155">
        <f t="shared" si="226"/>
        <v>0</v>
      </c>
      <c r="BV45" s="293">
        <f>BV33+BV40</f>
        <v>13</v>
      </c>
      <c r="BW45" s="155">
        <f t="shared" si="226"/>
        <v>1</v>
      </c>
      <c r="BX45" s="155">
        <f t="shared" si="226"/>
        <v>0</v>
      </c>
      <c r="BY45" s="155">
        <f t="shared" si="226"/>
        <v>0</v>
      </c>
      <c r="BZ45" s="155">
        <f t="shared" si="226"/>
        <v>0</v>
      </c>
      <c r="CA45" s="155">
        <f t="shared" si="226"/>
        <v>0</v>
      </c>
      <c r="CB45" s="155">
        <f t="shared" si="226"/>
        <v>0</v>
      </c>
      <c r="CC45" s="155">
        <f t="shared" si="226"/>
        <v>0</v>
      </c>
      <c r="CD45" s="156">
        <f t="shared" si="163"/>
        <v>0</v>
      </c>
      <c r="CE45" s="155">
        <f t="shared" si="227"/>
        <v>0</v>
      </c>
      <c r="CF45" s="155">
        <f t="shared" si="227"/>
        <v>0</v>
      </c>
      <c r="CG45" s="155">
        <f t="shared" si="227"/>
        <v>0</v>
      </c>
      <c r="CH45" s="156">
        <f t="shared" si="228"/>
        <v>0</v>
      </c>
      <c r="CI45" s="155">
        <f t="shared" si="227"/>
        <v>0</v>
      </c>
      <c r="CJ45" s="155">
        <f t="shared" si="227"/>
        <v>0</v>
      </c>
      <c r="CK45" s="155">
        <f t="shared" si="227"/>
        <v>0</v>
      </c>
      <c r="CL45" s="155">
        <f t="shared" si="227"/>
        <v>0</v>
      </c>
      <c r="CM45" s="155">
        <f t="shared" si="126"/>
        <v>0</v>
      </c>
      <c r="CN45" s="155">
        <f t="shared" si="229"/>
        <v>0</v>
      </c>
      <c r="CO45" s="157">
        <f t="shared" si="127"/>
        <v>14</v>
      </c>
      <c r="CP45" s="293">
        <f>CP33+CP40</f>
        <v>12</v>
      </c>
      <c r="CQ45" s="293">
        <f t="shared" ref="CQ45:CR45" si="255">CQ33+CQ40</f>
        <v>15</v>
      </c>
      <c r="CR45" s="293">
        <f t="shared" si="255"/>
        <v>24</v>
      </c>
      <c r="CS45" s="156">
        <f t="shared" si="128"/>
        <v>39</v>
      </c>
      <c r="CT45" s="155">
        <f t="shared" si="231"/>
        <v>17</v>
      </c>
      <c r="CU45" s="155">
        <f t="shared" si="231"/>
        <v>3</v>
      </c>
      <c r="CV45" s="155">
        <f t="shared" si="231"/>
        <v>9</v>
      </c>
      <c r="CW45" s="155">
        <f t="shared" si="231"/>
        <v>0</v>
      </c>
      <c r="CX45" s="156">
        <f t="shared" si="129"/>
        <v>12</v>
      </c>
      <c r="CY45" s="155">
        <f>CY33</f>
        <v>6</v>
      </c>
      <c r="CZ45" s="157">
        <f t="shared" si="130"/>
        <v>86</v>
      </c>
      <c r="DA45" s="155">
        <f t="shared" si="232"/>
        <v>0</v>
      </c>
      <c r="DB45" s="155">
        <f t="shared" si="232"/>
        <v>3</v>
      </c>
      <c r="DC45" s="155">
        <f t="shared" si="232"/>
        <v>2</v>
      </c>
      <c r="DD45" s="155">
        <f t="shared" si="232"/>
        <v>1</v>
      </c>
      <c r="DE45" s="156">
        <f t="shared" si="164"/>
        <v>6</v>
      </c>
      <c r="DF45" s="155">
        <f t="shared" si="233"/>
        <v>0</v>
      </c>
      <c r="DG45" s="155">
        <f t="shared" si="233"/>
        <v>1</v>
      </c>
      <c r="DH45" s="155">
        <f t="shared" si="233"/>
        <v>0</v>
      </c>
      <c r="DI45" s="155">
        <f t="shared" si="233"/>
        <v>0</v>
      </c>
      <c r="DJ45" s="155">
        <f t="shared" si="233"/>
        <v>0</v>
      </c>
      <c r="DK45" s="155">
        <f t="shared" si="233"/>
        <v>0</v>
      </c>
      <c r="DL45" s="155">
        <f t="shared" si="233"/>
        <v>1</v>
      </c>
      <c r="DM45" s="155">
        <f t="shared" si="233"/>
        <v>0</v>
      </c>
      <c r="DN45" s="155">
        <f t="shared" si="233"/>
        <v>0</v>
      </c>
      <c r="DO45" s="155">
        <f t="shared" si="233"/>
        <v>0</v>
      </c>
      <c r="DP45" s="156">
        <f t="shared" si="132"/>
        <v>1</v>
      </c>
      <c r="DQ45" s="157">
        <f t="shared" si="133"/>
        <v>8</v>
      </c>
      <c r="DR45" s="155">
        <f t="shared" si="234"/>
        <v>0</v>
      </c>
      <c r="DS45" s="155">
        <f t="shared" si="234"/>
        <v>0</v>
      </c>
      <c r="DT45" s="155">
        <f t="shared" si="234"/>
        <v>0</v>
      </c>
      <c r="DU45" s="156">
        <f t="shared" si="134"/>
        <v>0</v>
      </c>
      <c r="DV45" s="155">
        <f t="shared" si="235"/>
        <v>0</v>
      </c>
      <c r="DW45" s="155">
        <f t="shared" si="235"/>
        <v>0</v>
      </c>
      <c r="DX45" s="155">
        <f t="shared" si="235"/>
        <v>0</v>
      </c>
      <c r="DY45" s="155">
        <f t="shared" si="235"/>
        <v>0</v>
      </c>
      <c r="DZ45" s="155">
        <f t="shared" si="235"/>
        <v>0</v>
      </c>
      <c r="EA45" s="155">
        <f>EA33</f>
        <v>2</v>
      </c>
      <c r="EB45" s="156">
        <f t="shared" si="135"/>
        <v>2</v>
      </c>
      <c r="EC45" s="157">
        <f t="shared" si="136"/>
        <v>2</v>
      </c>
      <c r="ED45" s="155">
        <f t="shared" si="236"/>
        <v>0</v>
      </c>
      <c r="EE45" s="157">
        <f t="shared" si="156"/>
        <v>0</v>
      </c>
      <c r="EF45" s="293">
        <f>EF33+EF40</f>
        <v>11</v>
      </c>
      <c r="EG45" s="155">
        <f t="shared" si="237"/>
        <v>9</v>
      </c>
      <c r="EH45" s="293">
        <f>EH33+EH40</f>
        <v>13</v>
      </c>
      <c r="EI45" s="293">
        <f t="shared" ref="EI45:EK45" si="256">EI33+EI40</f>
        <v>0</v>
      </c>
      <c r="EJ45" s="293">
        <f t="shared" si="256"/>
        <v>9</v>
      </c>
      <c r="EK45" s="293">
        <f t="shared" si="256"/>
        <v>1</v>
      </c>
      <c r="EL45" s="156">
        <f t="shared" si="157"/>
        <v>23</v>
      </c>
      <c r="EM45" s="155">
        <f t="shared" si="238"/>
        <v>0</v>
      </c>
      <c r="EN45" s="293">
        <f>EN33+EN40</f>
        <v>90</v>
      </c>
      <c r="EO45" s="293">
        <f t="shared" ref="EO45:EZ45" si="257">EO33+EO40</f>
        <v>1</v>
      </c>
      <c r="EP45" s="293">
        <f t="shared" si="257"/>
        <v>2</v>
      </c>
      <c r="EQ45" s="293">
        <f t="shared" si="257"/>
        <v>2</v>
      </c>
      <c r="ER45" s="293">
        <f t="shared" si="257"/>
        <v>0</v>
      </c>
      <c r="ES45" s="293">
        <f t="shared" si="257"/>
        <v>0</v>
      </c>
      <c r="ET45" s="293">
        <f t="shared" si="257"/>
        <v>150</v>
      </c>
      <c r="EU45" s="293">
        <f t="shared" si="257"/>
        <v>2</v>
      </c>
      <c r="EV45" s="293">
        <f t="shared" si="257"/>
        <v>1</v>
      </c>
      <c r="EW45" s="293">
        <f t="shared" si="257"/>
        <v>0</v>
      </c>
      <c r="EX45" s="293">
        <f t="shared" si="257"/>
        <v>0</v>
      </c>
      <c r="EY45" s="293">
        <f t="shared" si="257"/>
        <v>1</v>
      </c>
      <c r="EZ45" s="293">
        <f t="shared" si="257"/>
        <v>1</v>
      </c>
      <c r="FA45" s="156">
        <f t="shared" si="158"/>
        <v>160</v>
      </c>
      <c r="FB45" s="157">
        <f t="shared" si="137"/>
        <v>293</v>
      </c>
      <c r="FC45" s="155">
        <f t="shared" si="239"/>
        <v>0</v>
      </c>
      <c r="FD45" s="157">
        <f t="shared" si="138"/>
        <v>0</v>
      </c>
      <c r="FE45" s="155">
        <f t="shared" si="240"/>
        <v>0</v>
      </c>
      <c r="FF45" s="155">
        <f t="shared" si="240"/>
        <v>0</v>
      </c>
      <c r="FG45" s="155">
        <f t="shared" si="240"/>
        <v>0</v>
      </c>
      <c r="FH45" s="155">
        <f t="shared" si="240"/>
        <v>0</v>
      </c>
      <c r="FI45" s="155">
        <f t="shared" si="240"/>
        <v>0</v>
      </c>
      <c r="FJ45" s="155">
        <f t="shared" si="240"/>
        <v>0</v>
      </c>
      <c r="FK45" s="156">
        <f t="shared" si="254"/>
        <v>0</v>
      </c>
      <c r="FL45" s="155">
        <f t="shared" si="241"/>
        <v>0</v>
      </c>
      <c r="FM45" s="155">
        <f t="shared" si="241"/>
        <v>5</v>
      </c>
      <c r="FN45" s="155">
        <f t="shared" si="241"/>
        <v>0</v>
      </c>
      <c r="FO45" s="155">
        <f t="shared" si="241"/>
        <v>0</v>
      </c>
      <c r="FP45" s="155">
        <f t="shared" si="241"/>
        <v>0</v>
      </c>
      <c r="FQ45" s="155">
        <f t="shared" si="241"/>
        <v>0</v>
      </c>
      <c r="FR45" s="155">
        <f t="shared" si="241"/>
        <v>0</v>
      </c>
      <c r="FS45" s="155">
        <f t="shared" si="241"/>
        <v>0</v>
      </c>
      <c r="FT45" s="155">
        <f t="shared" si="241"/>
        <v>0</v>
      </c>
      <c r="FU45" s="155">
        <f t="shared" si="241"/>
        <v>0</v>
      </c>
      <c r="FV45" s="155">
        <f t="shared" si="241"/>
        <v>0</v>
      </c>
      <c r="FW45" s="155">
        <f t="shared" si="241"/>
        <v>0</v>
      </c>
      <c r="FX45" s="155">
        <f t="shared" si="241"/>
        <v>1</v>
      </c>
      <c r="FY45" s="155">
        <f t="shared" si="241"/>
        <v>0</v>
      </c>
      <c r="FZ45" s="156">
        <f t="shared" si="140"/>
        <v>6</v>
      </c>
      <c r="GA45" s="157">
        <f t="shared" si="242"/>
        <v>6</v>
      </c>
      <c r="GB45" s="155">
        <f t="shared" si="243"/>
        <v>1</v>
      </c>
      <c r="GC45" s="155">
        <f t="shared" si="243"/>
        <v>0</v>
      </c>
      <c r="GD45" s="155">
        <f t="shared" si="243"/>
        <v>0</v>
      </c>
      <c r="GE45" s="155">
        <f t="shared" si="243"/>
        <v>0</v>
      </c>
      <c r="GF45" s="155">
        <f t="shared" si="243"/>
        <v>0</v>
      </c>
      <c r="GG45" s="155">
        <f t="shared" si="243"/>
        <v>0</v>
      </c>
      <c r="GH45" s="155">
        <f t="shared" si="243"/>
        <v>0</v>
      </c>
      <c r="GI45" s="155">
        <f t="shared" si="243"/>
        <v>0</v>
      </c>
      <c r="GJ45" s="156">
        <f t="shared" si="244"/>
        <v>0</v>
      </c>
      <c r="GK45" s="155">
        <f t="shared" si="245"/>
        <v>0</v>
      </c>
      <c r="GL45" s="155">
        <f t="shared" si="245"/>
        <v>1</v>
      </c>
      <c r="GM45" s="155">
        <f t="shared" si="245"/>
        <v>0</v>
      </c>
      <c r="GN45" s="155">
        <f t="shared" si="245"/>
        <v>0</v>
      </c>
      <c r="GO45" s="156">
        <f t="shared" si="246"/>
        <v>1</v>
      </c>
      <c r="GP45" s="156">
        <f t="shared" si="247"/>
        <v>1</v>
      </c>
      <c r="GQ45" s="157">
        <f t="shared" si="248"/>
        <v>2</v>
      </c>
      <c r="GR45" s="155">
        <f t="shared" si="249"/>
        <v>0</v>
      </c>
      <c r="GS45" s="155">
        <f t="shared" si="249"/>
        <v>0</v>
      </c>
      <c r="GT45" s="155">
        <f t="shared" si="249"/>
        <v>0</v>
      </c>
      <c r="GU45" s="155">
        <f t="shared" si="249"/>
        <v>0</v>
      </c>
      <c r="GV45" s="166">
        <f t="shared" si="249"/>
        <v>0</v>
      </c>
      <c r="GW45" s="156">
        <f t="shared" si="145"/>
        <v>0</v>
      </c>
      <c r="GX45" s="293">
        <f>GX33+GX40</f>
        <v>0</v>
      </c>
      <c r="GY45" s="293">
        <f t="shared" ref="GY45:HA45" si="258">GY33+GY40</f>
        <v>22</v>
      </c>
      <c r="GZ45" s="293">
        <f t="shared" si="258"/>
        <v>0</v>
      </c>
      <c r="HA45" s="293">
        <f t="shared" si="258"/>
        <v>2</v>
      </c>
      <c r="HB45" s="157">
        <f t="shared" si="146"/>
        <v>24</v>
      </c>
      <c r="HE45" s="290">
        <f t="shared" si="251"/>
        <v>376</v>
      </c>
      <c r="HF45" s="290">
        <f t="shared" si="251"/>
        <v>29</v>
      </c>
      <c r="HG45" s="290">
        <f t="shared" si="251"/>
        <v>14</v>
      </c>
      <c r="HH45" s="291">
        <f t="shared" si="13"/>
        <v>419</v>
      </c>
      <c r="HI45" s="161"/>
      <c r="HJ45" s="199" t="s">
        <v>295</v>
      </c>
      <c r="HK45" s="267" t="s">
        <v>261</v>
      </c>
      <c r="HL45" s="287">
        <v>0</v>
      </c>
      <c r="HM45" s="161">
        <f>N60+O60+Q60+R60+S60+U60+V60+W60+Y60+Z60+AB60+AC60+AD60+AG60+AH60+AJ60+AM60</f>
        <v>176</v>
      </c>
      <c r="HN45" s="161">
        <f>BI60</f>
        <v>0</v>
      </c>
      <c r="HO45" s="287">
        <v>0</v>
      </c>
      <c r="HP45" s="222">
        <f>BT60+BU60+BV60+BW60+BX60+BY60+BZ60+CA60+CB60+CC60+CE60+CF60+CG60+CI60+CJ60+CK60+CL60+CN60</f>
        <v>30</v>
      </c>
      <c r="HQ45" s="287">
        <v>0</v>
      </c>
      <c r="HR45" s="288"/>
      <c r="HS45" s="161">
        <f t="shared" ref="HS45:HS46" si="259">DR60</f>
        <v>13</v>
      </c>
      <c r="HT45" s="287">
        <v>0</v>
      </c>
      <c r="HU45" s="287">
        <v>0</v>
      </c>
      <c r="HV45" s="287">
        <v>0</v>
      </c>
      <c r="HW45" s="161">
        <f t="shared" ref="HW45:HW46" si="260">ED60</f>
        <v>1</v>
      </c>
      <c r="HX45" s="287">
        <v>0</v>
      </c>
      <c r="HY45" s="287">
        <v>0</v>
      </c>
      <c r="HZ45" s="297">
        <v>0</v>
      </c>
      <c r="IA45" s="225">
        <f t="shared" ref="IA45:IA46" si="261">SUM(HL45:HZ45)</f>
        <v>220</v>
      </c>
      <c r="IB45" s="211"/>
    </row>
    <row r="46" spans="1:236" s="159" customFormat="1" ht="19.5" customHeight="1" thickBot="1">
      <c r="A46" s="274"/>
      <c r="B46" s="292" t="s">
        <v>339</v>
      </c>
      <c r="C46" s="166">
        <f t="shared" si="211"/>
        <v>101</v>
      </c>
      <c r="D46" s="155">
        <f t="shared" si="212"/>
        <v>1</v>
      </c>
      <c r="E46" s="155">
        <f t="shared" si="212"/>
        <v>1</v>
      </c>
      <c r="F46" s="155">
        <f t="shared" si="212"/>
        <v>0</v>
      </c>
      <c r="G46" s="155">
        <f t="shared" si="212"/>
        <v>1</v>
      </c>
      <c r="H46" s="155">
        <f t="shared" si="212"/>
        <v>1</v>
      </c>
      <c r="I46" s="155">
        <f t="shared" si="212"/>
        <v>1</v>
      </c>
      <c r="J46" s="155">
        <f t="shared" si="212"/>
        <v>0</v>
      </c>
      <c r="K46" s="155">
        <f t="shared" si="212"/>
        <v>1</v>
      </c>
      <c r="L46" s="156">
        <f t="shared" si="161"/>
        <v>1</v>
      </c>
      <c r="M46" s="157">
        <f t="shared" si="213"/>
        <v>6</v>
      </c>
      <c r="N46" s="166">
        <f t="shared" si="214"/>
        <v>3</v>
      </c>
      <c r="O46" s="166">
        <f t="shared" si="214"/>
        <v>0</v>
      </c>
      <c r="P46" s="156">
        <f t="shared" si="116"/>
        <v>3</v>
      </c>
      <c r="Q46" s="166">
        <f t="shared" si="215"/>
        <v>1</v>
      </c>
      <c r="R46" s="155">
        <f t="shared" si="215"/>
        <v>1</v>
      </c>
      <c r="S46" s="155">
        <f t="shared" si="215"/>
        <v>0</v>
      </c>
      <c r="T46" s="156">
        <f>SUM(R46:S46)</f>
        <v>1</v>
      </c>
      <c r="U46" s="155">
        <f t="shared" si="252"/>
        <v>3</v>
      </c>
      <c r="V46" s="166">
        <f t="shared" si="252"/>
        <v>4</v>
      </c>
      <c r="W46" s="293">
        <f>W34+W40</f>
        <v>6</v>
      </c>
      <c r="X46" s="156">
        <f t="shared" si="118"/>
        <v>10</v>
      </c>
      <c r="Y46" s="166">
        <f t="shared" si="217"/>
        <v>4</v>
      </c>
      <c r="Z46" s="166">
        <f t="shared" si="217"/>
        <v>0</v>
      </c>
      <c r="AA46" s="156">
        <f t="shared" si="119"/>
        <v>4</v>
      </c>
      <c r="AB46" s="155">
        <f t="shared" si="218"/>
        <v>1</v>
      </c>
      <c r="AC46" s="155">
        <f t="shared" si="218"/>
        <v>0</v>
      </c>
      <c r="AD46" s="155">
        <f t="shared" si="218"/>
        <v>0</v>
      </c>
      <c r="AE46" s="156">
        <f t="shared" si="120"/>
        <v>1</v>
      </c>
      <c r="AF46" s="166">
        <f t="shared" si="219"/>
        <v>2</v>
      </c>
      <c r="AG46" s="155">
        <f t="shared" si="219"/>
        <v>0</v>
      </c>
      <c r="AH46" s="155">
        <f t="shared" si="219"/>
        <v>0</v>
      </c>
      <c r="AI46" s="155">
        <f t="shared" si="219"/>
        <v>0</v>
      </c>
      <c r="AJ46" s="155">
        <f t="shared" si="219"/>
        <v>0</v>
      </c>
      <c r="AK46" s="156">
        <f t="shared" si="121"/>
        <v>0</v>
      </c>
      <c r="AL46" s="155">
        <f t="shared" si="220"/>
        <v>0</v>
      </c>
      <c r="AM46" s="155">
        <f t="shared" si="220"/>
        <v>0</v>
      </c>
      <c r="AN46" s="156">
        <f t="shared" si="152"/>
        <v>0</v>
      </c>
      <c r="AO46" s="156">
        <f t="shared" si="221"/>
        <v>0</v>
      </c>
      <c r="AP46" s="157">
        <f t="shared" si="122"/>
        <v>25</v>
      </c>
      <c r="AQ46" s="155">
        <f t="shared" si="222"/>
        <v>0</v>
      </c>
      <c r="AR46" s="155">
        <f t="shared" si="222"/>
        <v>6</v>
      </c>
      <c r="AS46" s="155">
        <f t="shared" si="222"/>
        <v>0</v>
      </c>
      <c r="AT46" s="157">
        <f t="shared" si="223"/>
        <v>6</v>
      </c>
      <c r="AU46" s="155">
        <f t="shared" si="224"/>
        <v>1</v>
      </c>
      <c r="AV46" s="155">
        <f t="shared" si="224"/>
        <v>1</v>
      </c>
      <c r="AW46" s="155">
        <f t="shared" si="224"/>
        <v>0</v>
      </c>
      <c r="AX46" s="155">
        <f t="shared" si="224"/>
        <v>0</v>
      </c>
      <c r="AY46" s="155">
        <f t="shared" si="224"/>
        <v>0</v>
      </c>
      <c r="AZ46" s="155">
        <f t="shared" si="224"/>
        <v>0</v>
      </c>
      <c r="BA46" s="155">
        <f t="shared" si="224"/>
        <v>0</v>
      </c>
      <c r="BB46" s="155">
        <f t="shared" si="224"/>
        <v>0</v>
      </c>
      <c r="BC46" s="155">
        <f t="shared" si="224"/>
        <v>0</v>
      </c>
      <c r="BD46" s="155">
        <f t="shared" si="224"/>
        <v>3</v>
      </c>
      <c r="BE46" s="155">
        <f t="shared" si="224"/>
        <v>0</v>
      </c>
      <c r="BF46" s="156">
        <f t="shared" si="123"/>
        <v>4</v>
      </c>
      <c r="BG46" s="157">
        <f t="shared" si="154"/>
        <v>11</v>
      </c>
      <c r="BH46" s="155">
        <f t="shared" si="225"/>
        <v>1</v>
      </c>
      <c r="BI46" s="155">
        <f t="shared" si="225"/>
        <v>2</v>
      </c>
      <c r="BJ46" s="155">
        <f t="shared" si="225"/>
        <v>2</v>
      </c>
      <c r="BK46" s="155">
        <f t="shared" si="225"/>
        <v>1</v>
      </c>
      <c r="BL46" s="155">
        <f t="shared" si="225"/>
        <v>1</v>
      </c>
      <c r="BM46" s="155">
        <f t="shared" si="225"/>
        <v>1</v>
      </c>
      <c r="BN46" s="155">
        <f t="shared" si="225"/>
        <v>0</v>
      </c>
      <c r="BO46" s="155">
        <f t="shared" si="225"/>
        <v>0</v>
      </c>
      <c r="BP46" s="155">
        <f t="shared" si="225"/>
        <v>2</v>
      </c>
      <c r="BQ46" s="155">
        <f t="shared" si="225"/>
        <v>1</v>
      </c>
      <c r="BR46" s="156">
        <f>SUM(BN46:BQ46)</f>
        <v>3</v>
      </c>
      <c r="BS46" s="157">
        <f t="shared" si="124"/>
        <v>11</v>
      </c>
      <c r="BT46" s="155">
        <f t="shared" si="226"/>
        <v>1</v>
      </c>
      <c r="BU46" s="155">
        <f t="shared" si="226"/>
        <v>0</v>
      </c>
      <c r="BV46" s="155">
        <f t="shared" si="226"/>
        <v>0</v>
      </c>
      <c r="BW46" s="155">
        <f t="shared" si="226"/>
        <v>4</v>
      </c>
      <c r="BX46" s="155">
        <f t="shared" si="226"/>
        <v>0</v>
      </c>
      <c r="BY46" s="155">
        <f t="shared" si="226"/>
        <v>0</v>
      </c>
      <c r="BZ46" s="155">
        <f t="shared" si="226"/>
        <v>0</v>
      </c>
      <c r="CA46" s="155">
        <f t="shared" si="226"/>
        <v>0</v>
      </c>
      <c r="CB46" s="155">
        <f t="shared" si="226"/>
        <v>0</v>
      </c>
      <c r="CC46" s="155">
        <f t="shared" si="226"/>
        <v>0</v>
      </c>
      <c r="CD46" s="156">
        <f t="shared" si="163"/>
        <v>0</v>
      </c>
      <c r="CE46" s="155">
        <f t="shared" si="227"/>
        <v>2</v>
      </c>
      <c r="CF46" s="155">
        <f t="shared" si="227"/>
        <v>0</v>
      </c>
      <c r="CG46" s="155">
        <f t="shared" si="227"/>
        <v>0</v>
      </c>
      <c r="CH46" s="156">
        <f t="shared" si="228"/>
        <v>0</v>
      </c>
      <c r="CI46" s="155">
        <f t="shared" si="227"/>
        <v>0</v>
      </c>
      <c r="CJ46" s="155">
        <f t="shared" si="227"/>
        <v>0</v>
      </c>
      <c r="CK46" s="155">
        <f t="shared" si="227"/>
        <v>0</v>
      </c>
      <c r="CL46" s="155">
        <f t="shared" si="227"/>
        <v>0</v>
      </c>
      <c r="CM46" s="155">
        <f t="shared" si="126"/>
        <v>0</v>
      </c>
      <c r="CN46" s="155">
        <f t="shared" si="229"/>
        <v>0</v>
      </c>
      <c r="CO46" s="157">
        <f t="shared" si="127"/>
        <v>7</v>
      </c>
      <c r="CP46" s="155">
        <f t="shared" ref="CP46:CR47" si="262">CP34</f>
        <v>0</v>
      </c>
      <c r="CQ46" s="155">
        <f t="shared" si="262"/>
        <v>0</v>
      </c>
      <c r="CR46" s="155">
        <f t="shared" si="262"/>
        <v>1</v>
      </c>
      <c r="CS46" s="156">
        <f t="shared" si="128"/>
        <v>1</v>
      </c>
      <c r="CT46" s="155">
        <f t="shared" si="231"/>
        <v>0</v>
      </c>
      <c r="CU46" s="155">
        <f t="shared" si="231"/>
        <v>1</v>
      </c>
      <c r="CV46" s="155">
        <f t="shared" si="231"/>
        <v>0</v>
      </c>
      <c r="CW46" s="155">
        <f t="shared" si="231"/>
        <v>0</v>
      </c>
      <c r="CX46" s="156">
        <f t="shared" si="129"/>
        <v>1</v>
      </c>
      <c r="CY46" s="155">
        <f>CY34</f>
        <v>0</v>
      </c>
      <c r="CZ46" s="157">
        <f t="shared" si="130"/>
        <v>2</v>
      </c>
      <c r="DA46" s="155">
        <f t="shared" si="232"/>
        <v>0</v>
      </c>
      <c r="DB46" s="155">
        <f t="shared" si="232"/>
        <v>0</v>
      </c>
      <c r="DC46" s="155">
        <f t="shared" si="232"/>
        <v>3</v>
      </c>
      <c r="DD46" s="155">
        <f t="shared" si="232"/>
        <v>6</v>
      </c>
      <c r="DE46" s="156">
        <f t="shared" si="164"/>
        <v>9</v>
      </c>
      <c r="DF46" s="155">
        <f t="shared" si="233"/>
        <v>0</v>
      </c>
      <c r="DG46" s="155">
        <f t="shared" si="233"/>
        <v>0</v>
      </c>
      <c r="DH46" s="155">
        <f t="shared" si="233"/>
        <v>0</v>
      </c>
      <c r="DI46" s="155">
        <f t="shared" si="233"/>
        <v>2</v>
      </c>
      <c r="DJ46" s="155">
        <f t="shared" si="233"/>
        <v>0</v>
      </c>
      <c r="DK46" s="155">
        <f t="shared" si="233"/>
        <v>1</v>
      </c>
      <c r="DL46" s="155">
        <f t="shared" si="233"/>
        <v>1</v>
      </c>
      <c r="DM46" s="155">
        <f t="shared" si="233"/>
        <v>0</v>
      </c>
      <c r="DN46" s="155">
        <f t="shared" si="233"/>
        <v>0</v>
      </c>
      <c r="DO46" s="155">
        <f t="shared" si="233"/>
        <v>0</v>
      </c>
      <c r="DP46" s="156">
        <f t="shared" si="132"/>
        <v>4</v>
      </c>
      <c r="DQ46" s="157">
        <f t="shared" si="133"/>
        <v>13</v>
      </c>
      <c r="DR46" s="155">
        <f t="shared" si="234"/>
        <v>0</v>
      </c>
      <c r="DS46" s="155">
        <f t="shared" si="234"/>
        <v>1</v>
      </c>
      <c r="DT46" s="155">
        <f t="shared" si="234"/>
        <v>0</v>
      </c>
      <c r="DU46" s="156">
        <f t="shared" si="134"/>
        <v>1</v>
      </c>
      <c r="DV46" s="155">
        <f t="shared" si="235"/>
        <v>0</v>
      </c>
      <c r="DW46" s="155">
        <f t="shared" si="235"/>
        <v>3</v>
      </c>
      <c r="DX46" s="155">
        <f t="shared" si="235"/>
        <v>0</v>
      </c>
      <c r="DY46" s="155">
        <f t="shared" si="235"/>
        <v>0</v>
      </c>
      <c r="DZ46" s="155">
        <f t="shared" si="235"/>
        <v>0</v>
      </c>
      <c r="EA46" s="155">
        <f t="shared" si="235"/>
        <v>0</v>
      </c>
      <c r="EB46" s="156">
        <f t="shared" si="135"/>
        <v>0</v>
      </c>
      <c r="EC46" s="157">
        <f t="shared" si="136"/>
        <v>4</v>
      </c>
      <c r="ED46" s="155">
        <f t="shared" si="236"/>
        <v>1</v>
      </c>
      <c r="EE46" s="157">
        <f t="shared" si="156"/>
        <v>1</v>
      </c>
      <c r="EF46" s="155">
        <f t="shared" ref="EF46:EK47" si="263">EF34</f>
        <v>0</v>
      </c>
      <c r="EG46" s="155">
        <f t="shared" si="263"/>
        <v>2</v>
      </c>
      <c r="EH46" s="155">
        <f t="shared" si="263"/>
        <v>0</v>
      </c>
      <c r="EI46" s="155">
        <f t="shared" si="263"/>
        <v>0</v>
      </c>
      <c r="EJ46" s="155">
        <f t="shared" si="263"/>
        <v>1</v>
      </c>
      <c r="EK46" s="155">
        <f t="shared" si="263"/>
        <v>0</v>
      </c>
      <c r="EL46" s="156">
        <f t="shared" si="157"/>
        <v>1</v>
      </c>
      <c r="EM46" s="155">
        <f t="shared" si="238"/>
        <v>0</v>
      </c>
      <c r="EN46" s="155">
        <f t="shared" si="238"/>
        <v>1</v>
      </c>
      <c r="EO46" s="155">
        <f t="shared" si="238"/>
        <v>0</v>
      </c>
      <c r="EP46" s="155">
        <f t="shared" si="238"/>
        <v>0</v>
      </c>
      <c r="EQ46" s="155">
        <f t="shared" si="238"/>
        <v>0</v>
      </c>
      <c r="ER46" s="155">
        <f t="shared" si="238"/>
        <v>0</v>
      </c>
      <c r="ES46" s="155">
        <f t="shared" si="238"/>
        <v>0</v>
      </c>
      <c r="ET46" s="155">
        <f t="shared" si="238"/>
        <v>0</v>
      </c>
      <c r="EU46" s="155">
        <f t="shared" si="238"/>
        <v>0</v>
      </c>
      <c r="EV46" s="155">
        <f t="shared" si="238"/>
        <v>0</v>
      </c>
      <c r="EW46" s="155">
        <f t="shared" si="238"/>
        <v>0</v>
      </c>
      <c r="EX46" s="155">
        <f t="shared" si="238"/>
        <v>0</v>
      </c>
      <c r="EY46" s="155">
        <f t="shared" si="238"/>
        <v>0</v>
      </c>
      <c r="EZ46" s="155">
        <f t="shared" si="238"/>
        <v>0</v>
      </c>
      <c r="FA46" s="156">
        <f t="shared" si="158"/>
        <v>0</v>
      </c>
      <c r="FB46" s="157">
        <f t="shared" si="137"/>
        <v>4</v>
      </c>
      <c r="FC46" s="155">
        <f t="shared" si="239"/>
        <v>2</v>
      </c>
      <c r="FD46" s="157">
        <f t="shared" si="138"/>
        <v>2</v>
      </c>
      <c r="FE46" s="155">
        <f t="shared" si="240"/>
        <v>1</v>
      </c>
      <c r="FF46" s="155">
        <f t="shared" si="240"/>
        <v>0</v>
      </c>
      <c r="FG46" s="155">
        <f t="shared" si="240"/>
        <v>0</v>
      </c>
      <c r="FH46" s="155">
        <f t="shared" si="240"/>
        <v>0</v>
      </c>
      <c r="FI46" s="155">
        <f t="shared" si="240"/>
        <v>0</v>
      </c>
      <c r="FJ46" s="155">
        <f t="shared" si="240"/>
        <v>0</v>
      </c>
      <c r="FK46" s="156">
        <f t="shared" si="254"/>
        <v>1</v>
      </c>
      <c r="FL46" s="155">
        <f t="shared" si="241"/>
        <v>0</v>
      </c>
      <c r="FM46" s="155">
        <f t="shared" si="241"/>
        <v>1</v>
      </c>
      <c r="FN46" s="155">
        <f t="shared" si="241"/>
        <v>0</v>
      </c>
      <c r="FO46" s="155">
        <f t="shared" si="241"/>
        <v>0</v>
      </c>
      <c r="FP46" s="155">
        <f t="shared" si="241"/>
        <v>0</v>
      </c>
      <c r="FQ46" s="155">
        <f t="shared" si="241"/>
        <v>0</v>
      </c>
      <c r="FR46" s="155">
        <f t="shared" si="241"/>
        <v>0</v>
      </c>
      <c r="FS46" s="155">
        <f t="shared" si="241"/>
        <v>0</v>
      </c>
      <c r="FT46" s="155">
        <f t="shared" si="241"/>
        <v>0</v>
      </c>
      <c r="FU46" s="155">
        <f t="shared" si="241"/>
        <v>0</v>
      </c>
      <c r="FV46" s="155">
        <f t="shared" si="241"/>
        <v>0</v>
      </c>
      <c r="FW46" s="155">
        <f t="shared" si="241"/>
        <v>0</v>
      </c>
      <c r="FX46" s="155">
        <f t="shared" si="241"/>
        <v>0</v>
      </c>
      <c r="FY46" s="155">
        <f t="shared" si="241"/>
        <v>0</v>
      </c>
      <c r="FZ46" s="156">
        <f t="shared" si="140"/>
        <v>1</v>
      </c>
      <c r="GA46" s="157">
        <f t="shared" si="242"/>
        <v>2</v>
      </c>
      <c r="GB46" s="155">
        <f t="shared" si="243"/>
        <v>0</v>
      </c>
      <c r="GC46" s="155">
        <f t="shared" si="243"/>
        <v>1</v>
      </c>
      <c r="GD46" s="155">
        <f t="shared" si="243"/>
        <v>0</v>
      </c>
      <c r="GE46" s="155">
        <f t="shared" si="243"/>
        <v>1</v>
      </c>
      <c r="GF46" s="155">
        <f t="shared" si="243"/>
        <v>0</v>
      </c>
      <c r="GG46" s="155">
        <f t="shared" si="243"/>
        <v>0</v>
      </c>
      <c r="GH46" s="155">
        <f t="shared" si="243"/>
        <v>0</v>
      </c>
      <c r="GI46" s="155">
        <f t="shared" si="243"/>
        <v>0</v>
      </c>
      <c r="GJ46" s="156">
        <f t="shared" si="244"/>
        <v>1</v>
      </c>
      <c r="GK46" s="155">
        <f t="shared" si="245"/>
        <v>1</v>
      </c>
      <c r="GL46" s="155">
        <f t="shared" si="245"/>
        <v>2</v>
      </c>
      <c r="GM46" s="155">
        <f t="shared" si="245"/>
        <v>0</v>
      </c>
      <c r="GN46" s="155">
        <f t="shared" si="245"/>
        <v>0</v>
      </c>
      <c r="GO46" s="156">
        <f t="shared" si="246"/>
        <v>3</v>
      </c>
      <c r="GP46" s="156">
        <f t="shared" si="247"/>
        <v>3</v>
      </c>
      <c r="GQ46" s="157">
        <f t="shared" si="248"/>
        <v>5</v>
      </c>
      <c r="GR46" s="155">
        <f t="shared" si="249"/>
        <v>1</v>
      </c>
      <c r="GS46" s="155">
        <f t="shared" si="249"/>
        <v>0</v>
      </c>
      <c r="GT46" s="155">
        <f t="shared" si="249"/>
        <v>0</v>
      </c>
      <c r="GU46" s="155">
        <f t="shared" si="249"/>
        <v>0</v>
      </c>
      <c r="GV46" s="155">
        <f t="shared" si="249"/>
        <v>0</v>
      </c>
      <c r="GW46" s="156">
        <f t="shared" si="145"/>
        <v>0</v>
      </c>
      <c r="GX46" s="155">
        <f t="shared" ref="GX46:HA47" si="264">GX34</f>
        <v>0</v>
      </c>
      <c r="GY46" s="155">
        <f t="shared" si="264"/>
        <v>7</v>
      </c>
      <c r="GZ46" s="155">
        <f t="shared" si="264"/>
        <v>0</v>
      </c>
      <c r="HA46" s="155">
        <f t="shared" si="264"/>
        <v>0</v>
      </c>
      <c r="HB46" s="157">
        <f t="shared" si="146"/>
        <v>8</v>
      </c>
      <c r="HE46" s="290">
        <f t="shared" si="251"/>
        <v>56</v>
      </c>
      <c r="HF46" s="290">
        <f t="shared" si="251"/>
        <v>29</v>
      </c>
      <c r="HG46" s="290">
        <f t="shared" si="251"/>
        <v>12</v>
      </c>
      <c r="HH46" s="291">
        <f t="shared" si="13"/>
        <v>97</v>
      </c>
      <c r="HI46" s="161"/>
      <c r="HJ46" s="202" t="s">
        <v>298</v>
      </c>
      <c r="HK46" s="298" t="s">
        <v>261</v>
      </c>
      <c r="HL46" s="299">
        <v>0</v>
      </c>
      <c r="HM46" s="204">
        <f>N61+O61+Q61+R61+S61+U61+V61+W61+Y61+Z61+AB61+AC61+AD61+AG61+AH61+AJ61+AM61</f>
        <v>9</v>
      </c>
      <c r="HN46" s="204">
        <f>BI61</f>
        <v>0</v>
      </c>
      <c r="HO46" s="299">
        <v>0</v>
      </c>
      <c r="HP46" s="222">
        <f>BT61+BU61+BV61+BW61+BX61+BY61+BZ61+CA61+CB61+CC61+CE61+CF61+CG61+CI61+CJ61+CK61+CL61+CN61</f>
        <v>5</v>
      </c>
      <c r="HQ46" s="299">
        <v>0</v>
      </c>
      <c r="HR46" s="300"/>
      <c r="HS46" s="204">
        <f t="shared" si="259"/>
        <v>20</v>
      </c>
      <c r="HT46" s="299">
        <v>0</v>
      </c>
      <c r="HU46" s="299">
        <v>0</v>
      </c>
      <c r="HV46" s="299">
        <v>0</v>
      </c>
      <c r="HW46" s="204">
        <f t="shared" si="260"/>
        <v>1</v>
      </c>
      <c r="HX46" s="299">
        <v>0</v>
      </c>
      <c r="HY46" s="299">
        <v>0</v>
      </c>
      <c r="HZ46" s="301">
        <v>0</v>
      </c>
      <c r="IA46" s="225">
        <f t="shared" si="261"/>
        <v>35</v>
      </c>
      <c r="IB46" s="211"/>
    </row>
    <row r="47" spans="1:236" s="159" customFormat="1" ht="19.5" customHeight="1">
      <c r="A47" s="274"/>
      <c r="B47" s="302" t="s">
        <v>340</v>
      </c>
      <c r="C47" s="166">
        <f t="shared" si="211"/>
        <v>188</v>
      </c>
      <c r="D47" s="155">
        <f t="shared" si="212"/>
        <v>3</v>
      </c>
      <c r="E47" s="155">
        <f t="shared" si="212"/>
        <v>2</v>
      </c>
      <c r="F47" s="155">
        <f t="shared" si="212"/>
        <v>0</v>
      </c>
      <c r="G47" s="155">
        <f t="shared" si="212"/>
        <v>0</v>
      </c>
      <c r="H47" s="155">
        <f t="shared" si="212"/>
        <v>1</v>
      </c>
      <c r="I47" s="155">
        <f t="shared" si="212"/>
        <v>2</v>
      </c>
      <c r="J47" s="155">
        <f t="shared" si="212"/>
        <v>0</v>
      </c>
      <c r="K47" s="155">
        <f t="shared" si="212"/>
        <v>0</v>
      </c>
      <c r="L47" s="156">
        <f t="shared" si="161"/>
        <v>0</v>
      </c>
      <c r="M47" s="157">
        <f t="shared" si="213"/>
        <v>8</v>
      </c>
      <c r="N47" s="155">
        <f t="shared" si="214"/>
        <v>2</v>
      </c>
      <c r="O47" s="155">
        <f t="shared" si="214"/>
        <v>0</v>
      </c>
      <c r="P47" s="156">
        <f t="shared" si="116"/>
        <v>2</v>
      </c>
      <c r="Q47" s="166">
        <f t="shared" si="215"/>
        <v>0</v>
      </c>
      <c r="R47" s="293">
        <f>R35+R40</f>
        <v>74</v>
      </c>
      <c r="S47" s="293">
        <f>S35+S40</f>
        <v>2</v>
      </c>
      <c r="T47" s="156">
        <f t="shared" si="117"/>
        <v>76</v>
      </c>
      <c r="U47" s="293">
        <f>U35+U40</f>
        <v>23</v>
      </c>
      <c r="V47" s="166">
        <f t="shared" si="252"/>
        <v>1</v>
      </c>
      <c r="W47" s="155">
        <f t="shared" si="252"/>
        <v>1</v>
      </c>
      <c r="X47" s="156">
        <f t="shared" si="118"/>
        <v>2</v>
      </c>
      <c r="Y47" s="166">
        <f t="shared" si="217"/>
        <v>7</v>
      </c>
      <c r="Z47" s="166">
        <f t="shared" si="217"/>
        <v>0</v>
      </c>
      <c r="AA47" s="156">
        <f t="shared" si="119"/>
        <v>7</v>
      </c>
      <c r="AB47" s="155">
        <f t="shared" si="218"/>
        <v>0</v>
      </c>
      <c r="AC47" s="155">
        <f t="shared" si="218"/>
        <v>2</v>
      </c>
      <c r="AD47" s="155">
        <f t="shared" si="218"/>
        <v>0</v>
      </c>
      <c r="AE47" s="156">
        <f t="shared" si="120"/>
        <v>2</v>
      </c>
      <c r="AF47" s="166">
        <f t="shared" si="219"/>
        <v>0</v>
      </c>
      <c r="AG47" s="155">
        <f t="shared" si="219"/>
        <v>0</v>
      </c>
      <c r="AH47" s="155">
        <f t="shared" si="219"/>
        <v>0</v>
      </c>
      <c r="AI47" s="155">
        <f t="shared" si="219"/>
        <v>0</v>
      </c>
      <c r="AJ47" s="155">
        <f t="shared" si="219"/>
        <v>0</v>
      </c>
      <c r="AK47" s="156">
        <f t="shared" si="121"/>
        <v>0</v>
      </c>
      <c r="AL47" s="155">
        <f t="shared" si="220"/>
        <v>0</v>
      </c>
      <c r="AM47" s="155">
        <f t="shared" si="220"/>
        <v>0</v>
      </c>
      <c r="AN47" s="156">
        <f t="shared" si="152"/>
        <v>0</v>
      </c>
      <c r="AO47" s="156">
        <f t="shared" si="221"/>
        <v>0</v>
      </c>
      <c r="AP47" s="157">
        <f t="shared" si="122"/>
        <v>112</v>
      </c>
      <c r="AQ47" s="155">
        <f t="shared" si="222"/>
        <v>0</v>
      </c>
      <c r="AR47" s="155">
        <f t="shared" si="222"/>
        <v>3</v>
      </c>
      <c r="AS47" s="155">
        <f t="shared" si="222"/>
        <v>0</v>
      </c>
      <c r="AT47" s="157">
        <f t="shared" si="223"/>
        <v>3</v>
      </c>
      <c r="AU47" s="155">
        <f t="shared" si="224"/>
        <v>0</v>
      </c>
      <c r="AV47" s="155">
        <f t="shared" si="224"/>
        <v>3</v>
      </c>
      <c r="AW47" s="155">
        <f t="shared" si="224"/>
        <v>1</v>
      </c>
      <c r="AX47" s="155">
        <f t="shared" si="224"/>
        <v>0</v>
      </c>
      <c r="AY47" s="155">
        <f t="shared" si="224"/>
        <v>2</v>
      </c>
      <c r="AZ47" s="155">
        <f t="shared" si="224"/>
        <v>0</v>
      </c>
      <c r="BA47" s="155">
        <f t="shared" si="224"/>
        <v>0</v>
      </c>
      <c r="BB47" s="155">
        <f t="shared" si="224"/>
        <v>0</v>
      </c>
      <c r="BC47" s="155">
        <f t="shared" si="224"/>
        <v>0</v>
      </c>
      <c r="BD47" s="155">
        <f t="shared" si="224"/>
        <v>1</v>
      </c>
      <c r="BE47" s="155">
        <f t="shared" si="224"/>
        <v>1</v>
      </c>
      <c r="BF47" s="156">
        <f t="shared" si="123"/>
        <v>8</v>
      </c>
      <c r="BG47" s="157">
        <f t="shared" si="154"/>
        <v>11</v>
      </c>
      <c r="BH47" s="155">
        <f t="shared" si="225"/>
        <v>2</v>
      </c>
      <c r="BI47" s="155">
        <f t="shared" si="225"/>
        <v>0</v>
      </c>
      <c r="BJ47" s="155">
        <f t="shared" si="225"/>
        <v>1</v>
      </c>
      <c r="BK47" s="155">
        <f t="shared" si="225"/>
        <v>6</v>
      </c>
      <c r="BL47" s="155">
        <f t="shared" si="225"/>
        <v>4</v>
      </c>
      <c r="BM47" s="155">
        <f t="shared" si="225"/>
        <v>1</v>
      </c>
      <c r="BN47" s="155">
        <f t="shared" si="225"/>
        <v>0</v>
      </c>
      <c r="BO47" s="155">
        <f t="shared" si="225"/>
        <v>0</v>
      </c>
      <c r="BP47" s="155">
        <f t="shared" si="225"/>
        <v>1</v>
      </c>
      <c r="BQ47" s="155">
        <f t="shared" si="225"/>
        <v>1</v>
      </c>
      <c r="BR47" s="156">
        <f t="shared" si="155"/>
        <v>2</v>
      </c>
      <c r="BS47" s="157">
        <f t="shared" si="124"/>
        <v>16</v>
      </c>
      <c r="BT47" s="155">
        <f t="shared" si="226"/>
        <v>0</v>
      </c>
      <c r="BU47" s="155">
        <f t="shared" si="226"/>
        <v>0</v>
      </c>
      <c r="BV47" s="155">
        <f t="shared" si="226"/>
        <v>0</v>
      </c>
      <c r="BW47" s="155">
        <f t="shared" si="226"/>
        <v>1</v>
      </c>
      <c r="BX47" s="155">
        <f t="shared" si="226"/>
        <v>0</v>
      </c>
      <c r="BY47" s="155">
        <f t="shared" si="226"/>
        <v>0</v>
      </c>
      <c r="BZ47" s="155">
        <f t="shared" si="226"/>
        <v>0</v>
      </c>
      <c r="CA47" s="155">
        <f t="shared" si="226"/>
        <v>0</v>
      </c>
      <c r="CB47" s="155">
        <f t="shared" si="226"/>
        <v>0</v>
      </c>
      <c r="CC47" s="155">
        <f t="shared" si="226"/>
        <v>0</v>
      </c>
      <c r="CD47" s="156">
        <f t="shared" si="163"/>
        <v>0</v>
      </c>
      <c r="CE47" s="155">
        <f t="shared" si="227"/>
        <v>1</v>
      </c>
      <c r="CF47" s="155">
        <f t="shared" si="227"/>
        <v>0</v>
      </c>
      <c r="CG47" s="155">
        <f t="shared" si="227"/>
        <v>1</v>
      </c>
      <c r="CH47" s="156">
        <f t="shared" si="228"/>
        <v>1</v>
      </c>
      <c r="CI47" s="155">
        <f t="shared" si="227"/>
        <v>0</v>
      </c>
      <c r="CJ47" s="155">
        <f t="shared" si="227"/>
        <v>0</v>
      </c>
      <c r="CK47" s="155">
        <f t="shared" si="227"/>
        <v>0</v>
      </c>
      <c r="CL47" s="155">
        <f t="shared" si="227"/>
        <v>0</v>
      </c>
      <c r="CM47" s="155">
        <f t="shared" si="126"/>
        <v>0</v>
      </c>
      <c r="CN47" s="155">
        <f t="shared" si="229"/>
        <v>0</v>
      </c>
      <c r="CO47" s="157">
        <f t="shared" si="127"/>
        <v>3</v>
      </c>
      <c r="CP47" s="155">
        <f t="shared" si="262"/>
        <v>0</v>
      </c>
      <c r="CQ47" s="155">
        <f t="shared" si="262"/>
        <v>0</v>
      </c>
      <c r="CR47" s="155">
        <f t="shared" si="262"/>
        <v>1</v>
      </c>
      <c r="CS47" s="156">
        <f t="shared" si="128"/>
        <v>1</v>
      </c>
      <c r="CT47" s="155">
        <f t="shared" si="231"/>
        <v>0</v>
      </c>
      <c r="CU47" s="155">
        <f t="shared" si="231"/>
        <v>0</v>
      </c>
      <c r="CV47" s="155">
        <f t="shared" si="231"/>
        <v>0</v>
      </c>
      <c r="CW47" s="155">
        <f t="shared" si="231"/>
        <v>0</v>
      </c>
      <c r="CX47" s="156">
        <f t="shared" si="129"/>
        <v>0</v>
      </c>
      <c r="CY47" s="155">
        <f>CY35</f>
        <v>0</v>
      </c>
      <c r="CZ47" s="157">
        <f t="shared" si="130"/>
        <v>1</v>
      </c>
      <c r="DA47" s="155">
        <f t="shared" si="232"/>
        <v>1</v>
      </c>
      <c r="DB47" s="155">
        <f t="shared" si="232"/>
        <v>1</v>
      </c>
      <c r="DC47" s="155">
        <f t="shared" si="232"/>
        <v>1</v>
      </c>
      <c r="DD47" s="155">
        <f t="shared" si="232"/>
        <v>6</v>
      </c>
      <c r="DE47" s="156">
        <f t="shared" si="164"/>
        <v>9</v>
      </c>
      <c r="DF47" s="155">
        <f t="shared" si="233"/>
        <v>0</v>
      </c>
      <c r="DG47" s="155">
        <f t="shared" si="233"/>
        <v>0</v>
      </c>
      <c r="DH47" s="155">
        <f t="shared" si="233"/>
        <v>0</v>
      </c>
      <c r="DI47" s="155">
        <f t="shared" si="233"/>
        <v>1</v>
      </c>
      <c r="DJ47" s="155">
        <f t="shared" si="233"/>
        <v>0</v>
      </c>
      <c r="DK47" s="155">
        <f t="shared" si="233"/>
        <v>0</v>
      </c>
      <c r="DL47" s="155">
        <f t="shared" si="233"/>
        <v>1</v>
      </c>
      <c r="DM47" s="155">
        <f t="shared" si="233"/>
        <v>0</v>
      </c>
      <c r="DN47" s="155">
        <f t="shared" si="233"/>
        <v>3</v>
      </c>
      <c r="DO47" s="155">
        <f t="shared" si="233"/>
        <v>0</v>
      </c>
      <c r="DP47" s="156">
        <f t="shared" si="132"/>
        <v>5</v>
      </c>
      <c r="DQ47" s="157">
        <f t="shared" si="133"/>
        <v>14</v>
      </c>
      <c r="DR47" s="155">
        <f t="shared" si="234"/>
        <v>0</v>
      </c>
      <c r="DS47" s="166">
        <f t="shared" si="234"/>
        <v>1</v>
      </c>
      <c r="DT47" s="166">
        <f t="shared" si="234"/>
        <v>0</v>
      </c>
      <c r="DU47" s="156">
        <f t="shared" si="134"/>
        <v>1</v>
      </c>
      <c r="DV47" s="155">
        <f t="shared" si="235"/>
        <v>1</v>
      </c>
      <c r="DW47" s="155">
        <f t="shared" si="235"/>
        <v>0</v>
      </c>
      <c r="DX47" s="155">
        <f t="shared" si="235"/>
        <v>0</v>
      </c>
      <c r="DY47" s="155">
        <f t="shared" si="235"/>
        <v>0</v>
      </c>
      <c r="DZ47" s="155">
        <f t="shared" si="235"/>
        <v>0</v>
      </c>
      <c r="EA47" s="155">
        <f t="shared" si="235"/>
        <v>0</v>
      </c>
      <c r="EB47" s="156">
        <f t="shared" si="135"/>
        <v>0</v>
      </c>
      <c r="EC47" s="157">
        <f t="shared" si="136"/>
        <v>2</v>
      </c>
      <c r="ED47" s="155">
        <f t="shared" si="236"/>
        <v>0</v>
      </c>
      <c r="EE47" s="157">
        <f t="shared" si="156"/>
        <v>0</v>
      </c>
      <c r="EF47" s="155">
        <f t="shared" si="263"/>
        <v>0</v>
      </c>
      <c r="EG47" s="155">
        <f t="shared" si="263"/>
        <v>0</v>
      </c>
      <c r="EH47" s="155">
        <f t="shared" si="263"/>
        <v>0</v>
      </c>
      <c r="EI47" s="155">
        <f t="shared" si="263"/>
        <v>1</v>
      </c>
      <c r="EJ47" s="155">
        <f t="shared" si="263"/>
        <v>1</v>
      </c>
      <c r="EK47" s="155">
        <f t="shared" si="263"/>
        <v>0</v>
      </c>
      <c r="EL47" s="156">
        <f t="shared" si="157"/>
        <v>2</v>
      </c>
      <c r="EM47" s="155">
        <f t="shared" si="238"/>
        <v>0</v>
      </c>
      <c r="EN47" s="155">
        <f t="shared" si="238"/>
        <v>6</v>
      </c>
      <c r="EO47" s="155">
        <f t="shared" si="238"/>
        <v>0</v>
      </c>
      <c r="EP47" s="155">
        <f t="shared" si="238"/>
        <v>0</v>
      </c>
      <c r="EQ47" s="155">
        <f t="shared" si="238"/>
        <v>0</v>
      </c>
      <c r="ER47" s="155">
        <f t="shared" si="238"/>
        <v>0</v>
      </c>
      <c r="ES47" s="155">
        <f t="shared" si="238"/>
        <v>0</v>
      </c>
      <c r="ET47" s="155">
        <f t="shared" si="238"/>
        <v>5</v>
      </c>
      <c r="EU47" s="155">
        <f t="shared" si="238"/>
        <v>0</v>
      </c>
      <c r="EV47" s="155">
        <f t="shared" si="238"/>
        <v>0</v>
      </c>
      <c r="EW47" s="155">
        <f t="shared" si="238"/>
        <v>0</v>
      </c>
      <c r="EX47" s="155">
        <f t="shared" si="238"/>
        <v>0</v>
      </c>
      <c r="EY47" s="155">
        <f t="shared" si="238"/>
        <v>0</v>
      </c>
      <c r="EZ47" s="155">
        <f t="shared" si="238"/>
        <v>0</v>
      </c>
      <c r="FA47" s="156">
        <f t="shared" si="158"/>
        <v>5</v>
      </c>
      <c r="FB47" s="157">
        <f t="shared" si="137"/>
        <v>13</v>
      </c>
      <c r="FC47" s="155">
        <f t="shared" si="239"/>
        <v>0</v>
      </c>
      <c r="FD47" s="157">
        <f t="shared" si="138"/>
        <v>0</v>
      </c>
      <c r="FE47" s="155">
        <f t="shared" si="240"/>
        <v>0</v>
      </c>
      <c r="FF47" s="155">
        <f t="shared" si="240"/>
        <v>0</v>
      </c>
      <c r="FG47" s="155">
        <f t="shared" si="240"/>
        <v>0</v>
      </c>
      <c r="FH47" s="155">
        <f t="shared" si="240"/>
        <v>0</v>
      </c>
      <c r="FI47" s="155">
        <f t="shared" si="240"/>
        <v>0</v>
      </c>
      <c r="FJ47" s="155">
        <f t="shared" si="240"/>
        <v>0</v>
      </c>
      <c r="FK47" s="156">
        <f t="shared" si="254"/>
        <v>0</v>
      </c>
      <c r="FL47" s="155">
        <f t="shared" si="241"/>
        <v>0</v>
      </c>
      <c r="FM47" s="155">
        <f t="shared" si="241"/>
        <v>2</v>
      </c>
      <c r="FN47" s="155">
        <f t="shared" si="241"/>
        <v>0</v>
      </c>
      <c r="FO47" s="155">
        <f t="shared" si="241"/>
        <v>0</v>
      </c>
      <c r="FP47" s="155">
        <f t="shared" si="241"/>
        <v>0</v>
      </c>
      <c r="FQ47" s="155">
        <f t="shared" si="241"/>
        <v>0</v>
      </c>
      <c r="FR47" s="155">
        <f t="shared" si="241"/>
        <v>0</v>
      </c>
      <c r="FS47" s="155">
        <f t="shared" si="241"/>
        <v>0</v>
      </c>
      <c r="FT47" s="155">
        <f t="shared" si="241"/>
        <v>0</v>
      </c>
      <c r="FU47" s="155">
        <f t="shared" si="241"/>
        <v>0</v>
      </c>
      <c r="FV47" s="155">
        <f t="shared" si="241"/>
        <v>0</v>
      </c>
      <c r="FW47" s="155">
        <f t="shared" si="241"/>
        <v>0</v>
      </c>
      <c r="FX47" s="155">
        <f t="shared" si="241"/>
        <v>1</v>
      </c>
      <c r="FY47" s="155">
        <f t="shared" si="241"/>
        <v>0</v>
      </c>
      <c r="FZ47" s="156">
        <f t="shared" si="140"/>
        <v>3</v>
      </c>
      <c r="GA47" s="157">
        <f t="shared" si="242"/>
        <v>3</v>
      </c>
      <c r="GB47" s="155">
        <f t="shared" si="243"/>
        <v>1</v>
      </c>
      <c r="GC47" s="155">
        <f t="shared" si="243"/>
        <v>1</v>
      </c>
      <c r="GD47" s="155">
        <f t="shared" si="243"/>
        <v>0</v>
      </c>
      <c r="GE47" s="155">
        <f t="shared" si="243"/>
        <v>0</v>
      </c>
      <c r="GF47" s="155">
        <f t="shared" si="243"/>
        <v>1</v>
      </c>
      <c r="GG47" s="155">
        <f t="shared" si="243"/>
        <v>0</v>
      </c>
      <c r="GH47" s="155">
        <f t="shared" si="243"/>
        <v>0</v>
      </c>
      <c r="GI47" s="155">
        <f t="shared" si="243"/>
        <v>0</v>
      </c>
      <c r="GJ47" s="156">
        <f t="shared" si="244"/>
        <v>1</v>
      </c>
      <c r="GK47" s="155">
        <f t="shared" si="245"/>
        <v>0</v>
      </c>
      <c r="GL47" s="155">
        <f t="shared" si="245"/>
        <v>1</v>
      </c>
      <c r="GM47" s="155">
        <f t="shared" si="245"/>
        <v>0</v>
      </c>
      <c r="GN47" s="155">
        <f t="shared" si="245"/>
        <v>0</v>
      </c>
      <c r="GO47" s="156">
        <f t="shared" si="246"/>
        <v>1</v>
      </c>
      <c r="GP47" s="156">
        <f t="shared" si="247"/>
        <v>1</v>
      </c>
      <c r="GQ47" s="157">
        <f t="shared" si="248"/>
        <v>4</v>
      </c>
      <c r="GR47" s="155">
        <f t="shared" si="249"/>
        <v>0</v>
      </c>
      <c r="GS47" s="155">
        <f t="shared" si="249"/>
        <v>0</v>
      </c>
      <c r="GT47" s="155">
        <f t="shared" si="249"/>
        <v>0</v>
      </c>
      <c r="GU47" s="155">
        <f t="shared" si="249"/>
        <v>0</v>
      </c>
      <c r="GV47" s="155">
        <f t="shared" si="249"/>
        <v>0</v>
      </c>
      <c r="GW47" s="156">
        <f t="shared" si="145"/>
        <v>0</v>
      </c>
      <c r="GX47" s="155">
        <f t="shared" si="264"/>
        <v>0</v>
      </c>
      <c r="GY47" s="155">
        <f t="shared" si="264"/>
        <v>1</v>
      </c>
      <c r="GZ47" s="155">
        <f t="shared" si="264"/>
        <v>0</v>
      </c>
      <c r="HA47" s="155">
        <f t="shared" si="264"/>
        <v>0</v>
      </c>
      <c r="HB47" s="157">
        <f t="shared" si="146"/>
        <v>1</v>
      </c>
      <c r="HE47" s="290">
        <f t="shared" si="251"/>
        <v>72</v>
      </c>
      <c r="HF47" s="290">
        <f t="shared" si="251"/>
        <v>95</v>
      </c>
      <c r="HG47" s="290">
        <f t="shared" si="251"/>
        <v>1</v>
      </c>
      <c r="HH47" s="291">
        <f t="shared" si="13"/>
        <v>168</v>
      </c>
      <c r="HI47" s="161"/>
      <c r="HJ47" s="255"/>
      <c r="HK47" s="113"/>
      <c r="HL47" s="287"/>
      <c r="HM47" s="287"/>
      <c r="HN47" s="287"/>
      <c r="HO47" s="287"/>
      <c r="HP47" s="287"/>
      <c r="HQ47" s="287"/>
      <c r="HR47" s="288"/>
      <c r="HS47" s="287"/>
      <c r="HT47" s="287"/>
      <c r="HU47" s="287"/>
      <c r="HV47" s="287"/>
      <c r="HW47" s="287"/>
      <c r="HX47" s="287"/>
      <c r="HY47" s="287"/>
      <c r="HZ47" s="287"/>
      <c r="IA47" s="225"/>
    </row>
    <row r="48" spans="1:236" s="159" customFormat="1" ht="19.5" customHeight="1" thickBot="1">
      <c r="A48" s="274"/>
      <c r="B48" s="303" t="s">
        <v>341</v>
      </c>
      <c r="C48" s="166">
        <f t="shared" si="211"/>
        <v>12</v>
      </c>
      <c r="D48" s="155">
        <f t="shared" ref="D48:K48" si="265">D30</f>
        <v>0</v>
      </c>
      <c r="E48" s="155">
        <f t="shared" si="265"/>
        <v>0</v>
      </c>
      <c r="F48" s="155">
        <f t="shared" si="265"/>
        <v>0</v>
      </c>
      <c r="G48" s="155">
        <f t="shared" si="265"/>
        <v>0</v>
      </c>
      <c r="H48" s="155">
        <f t="shared" si="265"/>
        <v>0</v>
      </c>
      <c r="I48" s="155">
        <f t="shared" si="265"/>
        <v>0</v>
      </c>
      <c r="J48" s="155">
        <f t="shared" si="265"/>
        <v>0</v>
      </c>
      <c r="K48" s="155">
        <f t="shared" si="265"/>
        <v>0</v>
      </c>
      <c r="L48" s="156">
        <f t="shared" si="161"/>
        <v>0</v>
      </c>
      <c r="M48" s="157">
        <f t="shared" si="213"/>
        <v>0</v>
      </c>
      <c r="N48" s="155">
        <f t="shared" ref="N48:O48" si="266">N30</f>
        <v>0</v>
      </c>
      <c r="O48" s="155">
        <f t="shared" si="266"/>
        <v>0</v>
      </c>
      <c r="P48" s="156">
        <f t="shared" si="116"/>
        <v>0</v>
      </c>
      <c r="Q48" s="155">
        <f t="shared" ref="Q48:S48" si="267">Q30</f>
        <v>0</v>
      </c>
      <c r="R48" s="155">
        <f t="shared" si="267"/>
        <v>0</v>
      </c>
      <c r="S48" s="155">
        <f t="shared" si="267"/>
        <v>0</v>
      </c>
      <c r="T48" s="156">
        <f t="shared" si="117"/>
        <v>0</v>
      </c>
      <c r="U48" s="155">
        <f t="shared" ref="U48:W48" si="268">U30</f>
        <v>0</v>
      </c>
      <c r="V48" s="155">
        <f t="shared" si="268"/>
        <v>0</v>
      </c>
      <c r="W48" s="155">
        <f t="shared" si="268"/>
        <v>0</v>
      </c>
      <c r="X48" s="156">
        <f t="shared" si="118"/>
        <v>0</v>
      </c>
      <c r="Y48" s="155">
        <f t="shared" ref="Y48:Z48" si="269">Y30</f>
        <v>0</v>
      </c>
      <c r="Z48" s="155">
        <f t="shared" si="269"/>
        <v>0</v>
      </c>
      <c r="AA48" s="156">
        <f t="shared" si="119"/>
        <v>0</v>
      </c>
      <c r="AB48" s="155">
        <f t="shared" ref="AB48:AD48" si="270">AB30</f>
        <v>0</v>
      </c>
      <c r="AC48" s="155">
        <f t="shared" si="270"/>
        <v>0</v>
      </c>
      <c r="AD48" s="155">
        <f t="shared" si="270"/>
        <v>0</v>
      </c>
      <c r="AE48" s="156">
        <f t="shared" si="120"/>
        <v>0</v>
      </c>
      <c r="AF48" s="166">
        <f t="shared" ref="AF48:AJ48" si="271">AF30</f>
        <v>0</v>
      </c>
      <c r="AG48" s="155">
        <f t="shared" si="271"/>
        <v>0</v>
      </c>
      <c r="AH48" s="155">
        <f t="shared" si="271"/>
        <v>0</v>
      </c>
      <c r="AI48" s="155">
        <f t="shared" si="271"/>
        <v>0</v>
      </c>
      <c r="AJ48" s="155">
        <f t="shared" si="271"/>
        <v>0</v>
      </c>
      <c r="AK48" s="156">
        <f t="shared" si="121"/>
        <v>0</v>
      </c>
      <c r="AL48" s="155">
        <f t="shared" ref="AL48:AM48" si="272">AL30</f>
        <v>0</v>
      </c>
      <c r="AM48" s="155">
        <f t="shared" si="272"/>
        <v>0</v>
      </c>
      <c r="AN48" s="156">
        <f t="shared" si="152"/>
        <v>0</v>
      </c>
      <c r="AO48" s="156">
        <f t="shared" si="221"/>
        <v>0</v>
      </c>
      <c r="AP48" s="157">
        <f t="shared" si="122"/>
        <v>0</v>
      </c>
      <c r="AQ48" s="155">
        <f t="shared" ref="AQ48:AS48" si="273">AQ30</f>
        <v>0</v>
      </c>
      <c r="AR48" s="155">
        <f t="shared" si="273"/>
        <v>1</v>
      </c>
      <c r="AS48" s="155">
        <f t="shared" si="273"/>
        <v>0</v>
      </c>
      <c r="AT48" s="157">
        <f t="shared" si="223"/>
        <v>1</v>
      </c>
      <c r="AU48" s="155">
        <f t="shared" ref="AU48:BE48" si="274">AU30</f>
        <v>0</v>
      </c>
      <c r="AV48" s="155">
        <f t="shared" si="274"/>
        <v>0</v>
      </c>
      <c r="AW48" s="155">
        <f t="shared" si="274"/>
        <v>0</v>
      </c>
      <c r="AX48" s="155">
        <f t="shared" si="274"/>
        <v>0</v>
      </c>
      <c r="AY48" s="155">
        <f t="shared" si="274"/>
        <v>0</v>
      </c>
      <c r="AZ48" s="155">
        <f t="shared" si="274"/>
        <v>0</v>
      </c>
      <c r="BA48" s="155">
        <f t="shared" si="274"/>
        <v>0</v>
      </c>
      <c r="BB48" s="155">
        <f t="shared" si="274"/>
        <v>0</v>
      </c>
      <c r="BC48" s="155">
        <f t="shared" si="274"/>
        <v>0</v>
      </c>
      <c r="BD48" s="155">
        <f t="shared" si="274"/>
        <v>0</v>
      </c>
      <c r="BE48" s="155">
        <f t="shared" si="274"/>
        <v>0</v>
      </c>
      <c r="BF48" s="156">
        <f t="shared" si="123"/>
        <v>0</v>
      </c>
      <c r="BG48" s="157">
        <f t="shared" si="154"/>
        <v>1</v>
      </c>
      <c r="BH48" s="155">
        <f t="shared" ref="BH48:BQ48" si="275">BH30</f>
        <v>0</v>
      </c>
      <c r="BI48" s="155">
        <f t="shared" si="275"/>
        <v>0</v>
      </c>
      <c r="BJ48" s="155">
        <f t="shared" si="275"/>
        <v>0</v>
      </c>
      <c r="BK48" s="155">
        <f t="shared" si="275"/>
        <v>0</v>
      </c>
      <c r="BL48" s="155">
        <f t="shared" si="275"/>
        <v>0</v>
      </c>
      <c r="BM48" s="155">
        <f t="shared" si="275"/>
        <v>0</v>
      </c>
      <c r="BN48" s="155">
        <f t="shared" si="275"/>
        <v>0</v>
      </c>
      <c r="BO48" s="155">
        <f t="shared" si="275"/>
        <v>0</v>
      </c>
      <c r="BP48" s="155">
        <f t="shared" si="275"/>
        <v>0</v>
      </c>
      <c r="BQ48" s="155">
        <f t="shared" si="275"/>
        <v>0</v>
      </c>
      <c r="BR48" s="156">
        <f t="shared" si="155"/>
        <v>0</v>
      </c>
      <c r="BS48" s="157">
        <f t="shared" si="124"/>
        <v>0</v>
      </c>
      <c r="BT48" s="155">
        <f t="shared" ref="BT48:CC48" si="276">BT30</f>
        <v>0</v>
      </c>
      <c r="BU48" s="293">
        <f>BU30+BU40</f>
        <v>6</v>
      </c>
      <c r="BV48" s="155">
        <f t="shared" si="276"/>
        <v>0</v>
      </c>
      <c r="BW48" s="155">
        <f t="shared" si="276"/>
        <v>1</v>
      </c>
      <c r="BX48" s="155">
        <f t="shared" si="276"/>
        <v>0</v>
      </c>
      <c r="BY48" s="155">
        <f t="shared" si="276"/>
        <v>0</v>
      </c>
      <c r="BZ48" s="155">
        <f t="shared" si="276"/>
        <v>0</v>
      </c>
      <c r="CA48" s="155">
        <f t="shared" si="276"/>
        <v>0</v>
      </c>
      <c r="CB48" s="155">
        <f t="shared" si="276"/>
        <v>0</v>
      </c>
      <c r="CC48" s="155">
        <f t="shared" si="276"/>
        <v>0</v>
      </c>
      <c r="CD48" s="156">
        <f t="shared" si="163"/>
        <v>0</v>
      </c>
      <c r="CE48" s="155">
        <f t="shared" ref="CE48:CJ48" si="277">CE30</f>
        <v>0</v>
      </c>
      <c r="CF48" s="155">
        <f t="shared" si="277"/>
        <v>0</v>
      </c>
      <c r="CG48" s="155">
        <f t="shared" si="277"/>
        <v>0</v>
      </c>
      <c r="CH48" s="156">
        <f t="shared" si="228"/>
        <v>0</v>
      </c>
      <c r="CI48" s="155">
        <f t="shared" si="277"/>
        <v>0</v>
      </c>
      <c r="CJ48" s="155">
        <f t="shared" si="277"/>
        <v>0</v>
      </c>
      <c r="CK48" s="155">
        <f>CK30</f>
        <v>0</v>
      </c>
      <c r="CL48" s="155">
        <f>CL30</f>
        <v>0</v>
      </c>
      <c r="CM48" s="155">
        <f t="shared" si="126"/>
        <v>0</v>
      </c>
      <c r="CN48" s="155">
        <f t="shared" ref="CN48" si="278">CN30</f>
        <v>0</v>
      </c>
      <c r="CO48" s="157">
        <f t="shared" si="127"/>
        <v>7</v>
      </c>
      <c r="CP48" s="155">
        <f t="shared" ref="CP48:CR48" si="279">CP30</f>
        <v>0</v>
      </c>
      <c r="CQ48" s="155">
        <f t="shared" si="279"/>
        <v>0</v>
      </c>
      <c r="CR48" s="155">
        <f t="shared" si="279"/>
        <v>0</v>
      </c>
      <c r="CS48" s="156">
        <f t="shared" si="128"/>
        <v>0</v>
      </c>
      <c r="CT48" s="155">
        <f t="shared" ref="CT48:CW48" si="280">CT30</f>
        <v>0</v>
      </c>
      <c r="CU48" s="155">
        <f t="shared" si="280"/>
        <v>0</v>
      </c>
      <c r="CV48" s="155">
        <f t="shared" si="280"/>
        <v>0</v>
      </c>
      <c r="CW48" s="155">
        <f t="shared" si="280"/>
        <v>0</v>
      </c>
      <c r="CX48" s="156">
        <f t="shared" si="129"/>
        <v>0</v>
      </c>
      <c r="CY48" s="155">
        <f>CY30</f>
        <v>0</v>
      </c>
      <c r="CZ48" s="157">
        <f t="shared" si="130"/>
        <v>0</v>
      </c>
      <c r="DA48" s="155">
        <f t="shared" ref="DA48:DD48" si="281">DA30</f>
        <v>0</v>
      </c>
      <c r="DB48" s="155">
        <f t="shared" si="281"/>
        <v>0</v>
      </c>
      <c r="DC48" s="155">
        <f t="shared" si="281"/>
        <v>0</v>
      </c>
      <c r="DD48" s="155">
        <f t="shared" si="281"/>
        <v>1</v>
      </c>
      <c r="DE48" s="156">
        <f t="shared" si="164"/>
        <v>1</v>
      </c>
      <c r="DF48" s="155">
        <f t="shared" ref="DF48:DO48" si="282">DF30</f>
        <v>0</v>
      </c>
      <c r="DG48" s="155">
        <f t="shared" si="282"/>
        <v>0</v>
      </c>
      <c r="DH48" s="155">
        <f t="shared" si="282"/>
        <v>0</v>
      </c>
      <c r="DI48" s="155">
        <f t="shared" si="282"/>
        <v>0</v>
      </c>
      <c r="DJ48" s="155">
        <f t="shared" si="282"/>
        <v>0</v>
      </c>
      <c r="DK48" s="155">
        <f t="shared" si="282"/>
        <v>0</v>
      </c>
      <c r="DL48" s="155">
        <f t="shared" si="282"/>
        <v>0</v>
      </c>
      <c r="DM48" s="155">
        <f t="shared" si="282"/>
        <v>0</v>
      </c>
      <c r="DN48" s="155">
        <f t="shared" si="282"/>
        <v>1</v>
      </c>
      <c r="DO48" s="155">
        <f t="shared" si="282"/>
        <v>0</v>
      </c>
      <c r="DP48" s="156">
        <f t="shared" si="132"/>
        <v>1</v>
      </c>
      <c r="DQ48" s="157">
        <f t="shared" si="133"/>
        <v>2</v>
      </c>
      <c r="DR48" s="155">
        <f t="shared" ref="DR48:DT48" si="283">DR30</f>
        <v>0</v>
      </c>
      <c r="DS48" s="155">
        <f t="shared" si="283"/>
        <v>0</v>
      </c>
      <c r="DT48" s="155">
        <f t="shared" si="283"/>
        <v>0</v>
      </c>
      <c r="DU48" s="156">
        <f t="shared" si="134"/>
        <v>0</v>
      </c>
      <c r="DV48" s="155">
        <f t="shared" ref="DV48:EA48" si="284">DV30</f>
        <v>0</v>
      </c>
      <c r="DW48" s="155">
        <f t="shared" si="284"/>
        <v>0</v>
      </c>
      <c r="DX48" s="155">
        <f t="shared" si="284"/>
        <v>0</v>
      </c>
      <c r="DY48" s="155">
        <f t="shared" si="284"/>
        <v>0</v>
      </c>
      <c r="DZ48" s="155">
        <f t="shared" si="284"/>
        <v>0</v>
      </c>
      <c r="EA48" s="155">
        <f t="shared" si="284"/>
        <v>0</v>
      </c>
      <c r="EB48" s="156">
        <f t="shared" si="135"/>
        <v>0</v>
      </c>
      <c r="EC48" s="157">
        <f t="shared" si="136"/>
        <v>0</v>
      </c>
      <c r="ED48" s="155">
        <f t="shared" ref="ED48" si="285">ED30</f>
        <v>0</v>
      </c>
      <c r="EE48" s="157">
        <f t="shared" si="156"/>
        <v>0</v>
      </c>
      <c r="EF48" s="155">
        <f t="shared" ref="EF48:EK48" si="286">EF30</f>
        <v>0</v>
      </c>
      <c r="EG48" s="155">
        <f t="shared" si="286"/>
        <v>1</v>
      </c>
      <c r="EH48" s="155">
        <f t="shared" si="286"/>
        <v>0</v>
      </c>
      <c r="EI48" s="155">
        <f t="shared" si="286"/>
        <v>0</v>
      </c>
      <c r="EJ48" s="155">
        <f t="shared" si="286"/>
        <v>0</v>
      </c>
      <c r="EK48" s="155">
        <f t="shared" si="286"/>
        <v>0</v>
      </c>
      <c r="EL48" s="156">
        <f t="shared" si="157"/>
        <v>0</v>
      </c>
      <c r="EM48" s="155">
        <f t="shared" ref="EM48:EZ48" si="287">EM30</f>
        <v>0</v>
      </c>
      <c r="EN48" s="155">
        <f t="shared" si="287"/>
        <v>0</v>
      </c>
      <c r="EO48" s="155">
        <f t="shared" si="287"/>
        <v>0</v>
      </c>
      <c r="EP48" s="155">
        <f t="shared" si="287"/>
        <v>0</v>
      </c>
      <c r="EQ48" s="155">
        <f t="shared" si="287"/>
        <v>0</v>
      </c>
      <c r="ER48" s="155">
        <f t="shared" si="287"/>
        <v>0</v>
      </c>
      <c r="ES48" s="155">
        <f t="shared" si="287"/>
        <v>0</v>
      </c>
      <c r="ET48" s="155">
        <f t="shared" si="287"/>
        <v>0</v>
      </c>
      <c r="EU48" s="155">
        <f t="shared" si="287"/>
        <v>0</v>
      </c>
      <c r="EV48" s="155">
        <f t="shared" si="287"/>
        <v>0</v>
      </c>
      <c r="EW48" s="155">
        <f t="shared" si="287"/>
        <v>0</v>
      </c>
      <c r="EX48" s="155">
        <f t="shared" si="287"/>
        <v>0</v>
      </c>
      <c r="EY48" s="155">
        <f t="shared" si="287"/>
        <v>0</v>
      </c>
      <c r="EZ48" s="155">
        <f t="shared" si="287"/>
        <v>0</v>
      </c>
      <c r="FA48" s="156">
        <f t="shared" si="158"/>
        <v>0</v>
      </c>
      <c r="FB48" s="157">
        <f t="shared" si="137"/>
        <v>1</v>
      </c>
      <c r="FC48" s="155">
        <f t="shared" ref="FC48" si="288">FC30</f>
        <v>1</v>
      </c>
      <c r="FD48" s="157">
        <f t="shared" si="138"/>
        <v>1</v>
      </c>
      <c r="FE48" s="155">
        <f t="shared" ref="FE48:FJ48" si="289">FE30</f>
        <v>0</v>
      </c>
      <c r="FF48" s="155">
        <f t="shared" si="289"/>
        <v>0</v>
      </c>
      <c r="FG48" s="155">
        <f t="shared" si="289"/>
        <v>0</v>
      </c>
      <c r="FH48" s="155">
        <f t="shared" si="289"/>
        <v>0</v>
      </c>
      <c r="FI48" s="155">
        <f t="shared" si="289"/>
        <v>0</v>
      </c>
      <c r="FJ48" s="155">
        <f t="shared" si="289"/>
        <v>0</v>
      </c>
      <c r="FK48" s="156">
        <f t="shared" si="254"/>
        <v>0</v>
      </c>
      <c r="FL48" s="155">
        <f t="shared" ref="FL48:FY48" si="290">FL30</f>
        <v>0</v>
      </c>
      <c r="FM48" s="155">
        <f t="shared" si="290"/>
        <v>0</v>
      </c>
      <c r="FN48" s="155">
        <f t="shared" si="290"/>
        <v>0</v>
      </c>
      <c r="FO48" s="155">
        <f t="shared" si="290"/>
        <v>0</v>
      </c>
      <c r="FP48" s="155">
        <f t="shared" si="290"/>
        <v>0</v>
      </c>
      <c r="FQ48" s="155">
        <f t="shared" si="290"/>
        <v>0</v>
      </c>
      <c r="FR48" s="155">
        <f t="shared" si="290"/>
        <v>0</v>
      </c>
      <c r="FS48" s="155">
        <f t="shared" si="290"/>
        <v>0</v>
      </c>
      <c r="FT48" s="155">
        <f t="shared" si="290"/>
        <v>0</v>
      </c>
      <c r="FU48" s="155">
        <f t="shared" si="290"/>
        <v>0</v>
      </c>
      <c r="FV48" s="155">
        <f t="shared" si="290"/>
        <v>0</v>
      </c>
      <c r="FW48" s="155">
        <f t="shared" si="290"/>
        <v>0</v>
      </c>
      <c r="FX48" s="155">
        <f t="shared" si="290"/>
        <v>0</v>
      </c>
      <c r="FY48" s="155">
        <f t="shared" si="290"/>
        <v>0</v>
      </c>
      <c r="FZ48" s="156">
        <f t="shared" si="140"/>
        <v>0</v>
      </c>
      <c r="GA48" s="157">
        <f t="shared" si="242"/>
        <v>0</v>
      </c>
      <c r="GB48" s="155">
        <f t="shared" ref="GB48:GI48" si="291">GB30</f>
        <v>0</v>
      </c>
      <c r="GC48" s="155">
        <f t="shared" si="291"/>
        <v>0</v>
      </c>
      <c r="GD48" s="155">
        <f t="shared" si="291"/>
        <v>0</v>
      </c>
      <c r="GE48" s="155">
        <f t="shared" si="291"/>
        <v>0</v>
      </c>
      <c r="GF48" s="155">
        <f t="shared" si="291"/>
        <v>0</v>
      </c>
      <c r="GG48" s="155">
        <f t="shared" si="291"/>
        <v>0</v>
      </c>
      <c r="GH48" s="155">
        <f t="shared" si="291"/>
        <v>0</v>
      </c>
      <c r="GI48" s="155">
        <f t="shared" si="291"/>
        <v>0</v>
      </c>
      <c r="GJ48" s="156">
        <f t="shared" si="244"/>
        <v>0</v>
      </c>
      <c r="GK48" s="155">
        <f t="shared" ref="GK48:GN48" si="292">GK30</f>
        <v>0</v>
      </c>
      <c r="GL48" s="155">
        <f t="shared" si="292"/>
        <v>0</v>
      </c>
      <c r="GM48" s="155">
        <f t="shared" si="292"/>
        <v>0</v>
      </c>
      <c r="GN48" s="155">
        <f t="shared" si="292"/>
        <v>0</v>
      </c>
      <c r="GO48" s="156">
        <f t="shared" si="246"/>
        <v>0</v>
      </c>
      <c r="GP48" s="156">
        <f t="shared" si="247"/>
        <v>0</v>
      </c>
      <c r="GQ48" s="157">
        <f t="shared" si="248"/>
        <v>0</v>
      </c>
      <c r="GR48" s="155">
        <f t="shared" ref="GR48:GV48" si="293">GR30</f>
        <v>0</v>
      </c>
      <c r="GS48" s="155">
        <f t="shared" si="293"/>
        <v>0</v>
      </c>
      <c r="GT48" s="155">
        <f t="shared" si="293"/>
        <v>0</v>
      </c>
      <c r="GU48" s="155">
        <f t="shared" si="293"/>
        <v>0</v>
      </c>
      <c r="GV48" s="155">
        <f t="shared" si="293"/>
        <v>0</v>
      </c>
      <c r="GW48" s="156">
        <f t="shared" si="145"/>
        <v>0</v>
      </c>
      <c r="GX48" s="155">
        <f t="shared" ref="GX48:HA48" si="294">GX30</f>
        <v>0</v>
      </c>
      <c r="GY48" s="155">
        <f t="shared" si="294"/>
        <v>0</v>
      </c>
      <c r="GZ48" s="155">
        <f t="shared" si="294"/>
        <v>0</v>
      </c>
      <c r="HA48" s="155">
        <f t="shared" si="294"/>
        <v>0</v>
      </c>
      <c r="HB48" s="157">
        <f t="shared" si="146"/>
        <v>0</v>
      </c>
      <c r="HE48" s="290">
        <f>HE30</f>
        <v>4</v>
      </c>
      <c r="HF48" s="290">
        <f>HF30</f>
        <v>1</v>
      </c>
      <c r="HG48" s="290">
        <f>HG30</f>
        <v>1</v>
      </c>
      <c r="HH48" s="291">
        <f t="shared" si="13"/>
        <v>6</v>
      </c>
      <c r="HI48" s="161"/>
      <c r="HJ48" s="304"/>
      <c r="HK48" s="113"/>
      <c r="HL48" s="287"/>
      <c r="HM48" s="287"/>
      <c r="HN48" s="287"/>
      <c r="HO48" s="287"/>
      <c r="HP48" s="287"/>
      <c r="HQ48" s="287"/>
      <c r="HR48" s="288">
        <v>0</v>
      </c>
      <c r="HS48" s="287"/>
      <c r="HT48" s="287"/>
      <c r="HU48" s="287"/>
      <c r="HV48" s="287"/>
      <c r="HW48" s="287"/>
      <c r="HX48" s="287"/>
      <c r="HY48" s="287"/>
      <c r="HZ48" s="305"/>
      <c r="IA48" s="225"/>
      <c r="IB48" s="173"/>
    </row>
    <row r="49" spans="1:248" s="159" customFormat="1" ht="19.5" customHeight="1">
      <c r="A49" s="274"/>
      <c r="B49" s="303" t="s">
        <v>342</v>
      </c>
      <c r="C49" s="166">
        <f t="shared" si="211"/>
        <v>708</v>
      </c>
      <c r="D49" s="155">
        <f t="shared" ref="D49:K49" si="295">D28</f>
        <v>1</v>
      </c>
      <c r="E49" s="155">
        <f t="shared" si="295"/>
        <v>0</v>
      </c>
      <c r="F49" s="155">
        <f t="shared" si="295"/>
        <v>0</v>
      </c>
      <c r="G49" s="155">
        <f t="shared" si="295"/>
        <v>0</v>
      </c>
      <c r="H49" s="155">
        <f t="shared" si="295"/>
        <v>2</v>
      </c>
      <c r="I49" s="155">
        <f t="shared" si="295"/>
        <v>0</v>
      </c>
      <c r="J49" s="155">
        <f t="shared" si="295"/>
        <v>0</v>
      </c>
      <c r="K49" s="155">
        <f t="shared" si="295"/>
        <v>0</v>
      </c>
      <c r="L49" s="156">
        <f t="shared" si="161"/>
        <v>0</v>
      </c>
      <c r="M49" s="157">
        <f t="shared" si="213"/>
        <v>3</v>
      </c>
      <c r="N49" s="155">
        <f t="shared" ref="N49:O49" si="296">N28</f>
        <v>0</v>
      </c>
      <c r="O49" s="155">
        <f t="shared" si="296"/>
        <v>0</v>
      </c>
      <c r="P49" s="156">
        <f t="shared" si="116"/>
        <v>0</v>
      </c>
      <c r="Q49" s="155">
        <f t="shared" ref="Q49:S49" si="297">Q28</f>
        <v>0</v>
      </c>
      <c r="R49" s="155">
        <f t="shared" si="297"/>
        <v>0</v>
      </c>
      <c r="S49" s="155">
        <f t="shared" si="297"/>
        <v>0</v>
      </c>
      <c r="T49" s="156">
        <f t="shared" si="117"/>
        <v>0</v>
      </c>
      <c r="U49" s="155">
        <f t="shared" ref="U49:W49" si="298">U28</f>
        <v>0</v>
      </c>
      <c r="V49" s="155">
        <f t="shared" si="298"/>
        <v>0</v>
      </c>
      <c r="W49" s="155">
        <f t="shared" si="298"/>
        <v>0</v>
      </c>
      <c r="X49" s="156">
        <f t="shared" si="118"/>
        <v>0</v>
      </c>
      <c r="Y49" s="155">
        <f t="shared" ref="Y49:Z49" si="299">Y28</f>
        <v>0</v>
      </c>
      <c r="Z49" s="155">
        <f t="shared" si="299"/>
        <v>0</v>
      </c>
      <c r="AA49" s="156">
        <f t="shared" si="119"/>
        <v>0</v>
      </c>
      <c r="AB49" s="155">
        <f t="shared" ref="AB49:AD49" si="300">AB28</f>
        <v>0</v>
      </c>
      <c r="AC49" s="155">
        <f t="shared" si="300"/>
        <v>0</v>
      </c>
      <c r="AD49" s="155">
        <f t="shared" si="300"/>
        <v>0</v>
      </c>
      <c r="AE49" s="156">
        <f t="shared" si="120"/>
        <v>0</v>
      </c>
      <c r="AF49" s="166">
        <f t="shared" ref="AF49:AJ49" si="301">AF28</f>
        <v>0</v>
      </c>
      <c r="AG49" s="155">
        <f t="shared" si="301"/>
        <v>0</v>
      </c>
      <c r="AH49" s="155">
        <f t="shared" si="301"/>
        <v>0</v>
      </c>
      <c r="AI49" s="155">
        <f t="shared" si="301"/>
        <v>0</v>
      </c>
      <c r="AJ49" s="155">
        <f t="shared" si="301"/>
        <v>0</v>
      </c>
      <c r="AK49" s="156">
        <f t="shared" si="121"/>
        <v>0</v>
      </c>
      <c r="AL49" s="155">
        <f t="shared" ref="AL49:AM49" si="302">AL28</f>
        <v>1</v>
      </c>
      <c r="AM49" s="155">
        <f t="shared" si="302"/>
        <v>0</v>
      </c>
      <c r="AN49" s="156">
        <f t="shared" si="152"/>
        <v>1</v>
      </c>
      <c r="AO49" s="156">
        <f t="shared" si="221"/>
        <v>1</v>
      </c>
      <c r="AP49" s="157">
        <f t="shared" si="122"/>
        <v>1</v>
      </c>
      <c r="AQ49" s="155">
        <f t="shared" ref="AQ49:AS49" si="303">AQ28</f>
        <v>0</v>
      </c>
      <c r="AR49" s="155">
        <f t="shared" si="303"/>
        <v>6</v>
      </c>
      <c r="AS49" s="155">
        <f t="shared" si="303"/>
        <v>0</v>
      </c>
      <c r="AT49" s="157">
        <f t="shared" si="223"/>
        <v>6</v>
      </c>
      <c r="AU49" s="155">
        <f t="shared" ref="AU49:BE49" si="304">AU28</f>
        <v>0</v>
      </c>
      <c r="AV49" s="155">
        <f t="shared" si="304"/>
        <v>3</v>
      </c>
      <c r="AW49" s="155">
        <f t="shared" si="304"/>
        <v>7</v>
      </c>
      <c r="AX49" s="155">
        <f t="shared" si="304"/>
        <v>0</v>
      </c>
      <c r="AY49" s="155">
        <f t="shared" si="304"/>
        <v>5</v>
      </c>
      <c r="AZ49" s="155">
        <f t="shared" si="304"/>
        <v>4</v>
      </c>
      <c r="BA49" s="155">
        <f t="shared" si="304"/>
        <v>0</v>
      </c>
      <c r="BB49" s="155">
        <f t="shared" si="304"/>
        <v>0</v>
      </c>
      <c r="BC49" s="155">
        <f t="shared" si="304"/>
        <v>2</v>
      </c>
      <c r="BD49" s="155">
        <f t="shared" si="304"/>
        <v>13</v>
      </c>
      <c r="BE49" s="155">
        <f t="shared" si="304"/>
        <v>0</v>
      </c>
      <c r="BF49" s="156">
        <f t="shared" si="123"/>
        <v>34</v>
      </c>
      <c r="BG49" s="157">
        <f t="shared" si="154"/>
        <v>40</v>
      </c>
      <c r="BH49" s="155">
        <f t="shared" ref="BH49:BQ49" si="305">BH28</f>
        <v>1</v>
      </c>
      <c r="BI49" s="155">
        <f t="shared" si="305"/>
        <v>0</v>
      </c>
      <c r="BJ49" s="155">
        <f t="shared" si="305"/>
        <v>6</v>
      </c>
      <c r="BK49" s="155">
        <f t="shared" si="305"/>
        <v>10</v>
      </c>
      <c r="BL49" s="155">
        <f t="shared" si="305"/>
        <v>5</v>
      </c>
      <c r="BM49" s="155">
        <f t="shared" si="305"/>
        <v>8</v>
      </c>
      <c r="BN49" s="155">
        <f t="shared" si="305"/>
        <v>0</v>
      </c>
      <c r="BO49" s="155">
        <f t="shared" si="305"/>
        <v>0</v>
      </c>
      <c r="BP49" s="155">
        <f t="shared" si="305"/>
        <v>1</v>
      </c>
      <c r="BQ49" s="155">
        <f t="shared" si="305"/>
        <v>1</v>
      </c>
      <c r="BR49" s="156">
        <f t="shared" si="155"/>
        <v>2</v>
      </c>
      <c r="BS49" s="157">
        <f t="shared" si="124"/>
        <v>32</v>
      </c>
      <c r="BT49" s="155">
        <f t="shared" ref="BT49:CC49" si="306">BT28</f>
        <v>0</v>
      </c>
      <c r="BU49" s="155">
        <f t="shared" si="306"/>
        <v>0</v>
      </c>
      <c r="BV49" s="155">
        <f t="shared" si="306"/>
        <v>0</v>
      </c>
      <c r="BW49" s="155">
        <f t="shared" si="306"/>
        <v>5</v>
      </c>
      <c r="BX49" s="155">
        <f t="shared" si="306"/>
        <v>0</v>
      </c>
      <c r="BY49" s="155">
        <f t="shared" si="306"/>
        <v>0</v>
      </c>
      <c r="BZ49" s="155">
        <f t="shared" si="306"/>
        <v>0</v>
      </c>
      <c r="CA49" s="155">
        <f t="shared" si="306"/>
        <v>0</v>
      </c>
      <c r="CB49" s="155">
        <f t="shared" si="306"/>
        <v>0</v>
      </c>
      <c r="CC49" s="155">
        <f t="shared" si="306"/>
        <v>0</v>
      </c>
      <c r="CD49" s="156">
        <f t="shared" si="163"/>
        <v>0</v>
      </c>
      <c r="CE49" s="155">
        <f t="shared" ref="CE49:CJ49" si="307">CE28</f>
        <v>1</v>
      </c>
      <c r="CF49" s="155">
        <f t="shared" si="307"/>
        <v>0</v>
      </c>
      <c r="CG49" s="155">
        <f t="shared" si="307"/>
        <v>0</v>
      </c>
      <c r="CH49" s="156">
        <f t="shared" si="228"/>
        <v>0</v>
      </c>
      <c r="CI49" s="155">
        <f t="shared" si="307"/>
        <v>0</v>
      </c>
      <c r="CJ49" s="155">
        <f t="shared" si="307"/>
        <v>0</v>
      </c>
      <c r="CK49" s="155">
        <f>CK28</f>
        <v>0</v>
      </c>
      <c r="CL49" s="155">
        <f>CL28</f>
        <v>0</v>
      </c>
      <c r="CM49" s="155">
        <f t="shared" si="126"/>
        <v>0</v>
      </c>
      <c r="CN49" s="155">
        <f t="shared" ref="CN49" si="308">CN28</f>
        <v>0</v>
      </c>
      <c r="CO49" s="157">
        <f t="shared" si="127"/>
        <v>6</v>
      </c>
      <c r="CP49" s="155">
        <f t="shared" ref="CP49:CR49" si="309">CP28</f>
        <v>0</v>
      </c>
      <c r="CQ49" s="155">
        <f t="shared" si="309"/>
        <v>0</v>
      </c>
      <c r="CR49" s="155">
        <f t="shared" si="309"/>
        <v>0</v>
      </c>
      <c r="CS49" s="156">
        <f t="shared" si="128"/>
        <v>0</v>
      </c>
      <c r="CT49" s="155">
        <f t="shared" ref="CT49:CW49" si="310">CT28</f>
        <v>0</v>
      </c>
      <c r="CU49" s="155">
        <f t="shared" si="310"/>
        <v>0</v>
      </c>
      <c r="CV49" s="155">
        <f t="shared" si="310"/>
        <v>0</v>
      </c>
      <c r="CW49" s="155">
        <f t="shared" si="310"/>
        <v>0</v>
      </c>
      <c r="CX49" s="156">
        <f t="shared" si="129"/>
        <v>0</v>
      </c>
      <c r="CY49" s="155">
        <f>CY28</f>
        <v>0</v>
      </c>
      <c r="CZ49" s="157">
        <f t="shared" si="130"/>
        <v>0</v>
      </c>
      <c r="DA49" s="293">
        <f>DA28+DA40</f>
        <v>45</v>
      </c>
      <c r="DB49" s="293">
        <f t="shared" ref="DB49:DD49" si="311">DB28+DB40</f>
        <v>27</v>
      </c>
      <c r="DC49" s="293">
        <f t="shared" si="311"/>
        <v>13</v>
      </c>
      <c r="DD49" s="293">
        <f t="shared" si="311"/>
        <v>153</v>
      </c>
      <c r="DE49" s="156">
        <f>SUM(DA49:DD49)</f>
        <v>238</v>
      </c>
      <c r="DF49" s="293">
        <f>DF28+DF40</f>
        <v>7</v>
      </c>
      <c r="DG49" s="293">
        <f t="shared" ref="DG49:DO49" si="312">DG28+DG40</f>
        <v>15</v>
      </c>
      <c r="DH49" s="293">
        <f t="shared" si="312"/>
        <v>0</v>
      </c>
      <c r="DI49" s="293">
        <f t="shared" si="312"/>
        <v>104</v>
      </c>
      <c r="DJ49" s="293">
        <f t="shared" si="312"/>
        <v>0</v>
      </c>
      <c r="DK49" s="293">
        <f t="shared" si="312"/>
        <v>9</v>
      </c>
      <c r="DL49" s="293">
        <f t="shared" si="312"/>
        <v>63</v>
      </c>
      <c r="DM49" s="293">
        <f t="shared" si="312"/>
        <v>0</v>
      </c>
      <c r="DN49" s="293">
        <f t="shared" si="312"/>
        <v>73</v>
      </c>
      <c r="DO49" s="293">
        <f t="shared" si="312"/>
        <v>0</v>
      </c>
      <c r="DP49" s="156">
        <f>SUM(DH49:DO49)</f>
        <v>249</v>
      </c>
      <c r="DQ49" s="157">
        <f t="shared" si="133"/>
        <v>509</v>
      </c>
      <c r="DR49" s="155">
        <f t="shared" ref="DR49:DT49" si="313">DR28</f>
        <v>0</v>
      </c>
      <c r="DS49" s="155">
        <f t="shared" si="313"/>
        <v>0</v>
      </c>
      <c r="DT49" s="155">
        <f t="shared" si="313"/>
        <v>0</v>
      </c>
      <c r="DU49" s="156">
        <f t="shared" si="134"/>
        <v>0</v>
      </c>
      <c r="DV49" s="155">
        <f t="shared" ref="DV49:EA49" si="314">DV28</f>
        <v>2</v>
      </c>
      <c r="DW49" s="155">
        <f t="shared" si="314"/>
        <v>4</v>
      </c>
      <c r="DX49" s="155">
        <f t="shared" si="314"/>
        <v>1</v>
      </c>
      <c r="DY49" s="155">
        <f t="shared" si="314"/>
        <v>0</v>
      </c>
      <c r="DZ49" s="155">
        <f t="shared" si="314"/>
        <v>0</v>
      </c>
      <c r="EA49" s="155">
        <f t="shared" si="314"/>
        <v>0</v>
      </c>
      <c r="EB49" s="156">
        <f t="shared" si="135"/>
        <v>0</v>
      </c>
      <c r="EC49" s="157">
        <f t="shared" si="136"/>
        <v>7</v>
      </c>
      <c r="ED49" s="155">
        <f t="shared" ref="ED49" si="315">ED28</f>
        <v>0</v>
      </c>
      <c r="EE49" s="157">
        <f t="shared" si="156"/>
        <v>0</v>
      </c>
      <c r="EF49" s="155">
        <f t="shared" ref="EF49:EK49" si="316">EF28</f>
        <v>0</v>
      </c>
      <c r="EG49" s="293">
        <f>EG28+EG40</f>
        <v>87</v>
      </c>
      <c r="EH49" s="155">
        <f t="shared" si="316"/>
        <v>1</v>
      </c>
      <c r="EI49" s="155">
        <f t="shared" si="316"/>
        <v>1</v>
      </c>
      <c r="EJ49" s="155">
        <f t="shared" si="316"/>
        <v>0</v>
      </c>
      <c r="EK49" s="155">
        <f t="shared" si="316"/>
        <v>0</v>
      </c>
      <c r="EL49" s="156">
        <f t="shared" si="157"/>
        <v>2</v>
      </c>
      <c r="EM49" s="155">
        <f t="shared" ref="EM49:EZ49" si="317">EM28</f>
        <v>0</v>
      </c>
      <c r="EN49" s="155">
        <f t="shared" si="317"/>
        <v>2</v>
      </c>
      <c r="EO49" s="155">
        <f t="shared" si="317"/>
        <v>0</v>
      </c>
      <c r="EP49" s="155">
        <f t="shared" si="317"/>
        <v>0</v>
      </c>
      <c r="EQ49" s="155">
        <f t="shared" si="317"/>
        <v>0</v>
      </c>
      <c r="ER49" s="155">
        <f t="shared" si="317"/>
        <v>0</v>
      </c>
      <c r="ES49" s="155">
        <f t="shared" si="317"/>
        <v>0</v>
      </c>
      <c r="ET49" s="155">
        <f t="shared" si="317"/>
        <v>8</v>
      </c>
      <c r="EU49" s="155">
        <f t="shared" si="317"/>
        <v>0</v>
      </c>
      <c r="EV49" s="155">
        <f t="shared" si="317"/>
        <v>0</v>
      </c>
      <c r="EW49" s="155">
        <f t="shared" si="317"/>
        <v>0</v>
      </c>
      <c r="EX49" s="155">
        <f t="shared" si="317"/>
        <v>0</v>
      </c>
      <c r="EY49" s="155">
        <f t="shared" si="317"/>
        <v>0</v>
      </c>
      <c r="EZ49" s="155">
        <f t="shared" si="317"/>
        <v>0</v>
      </c>
      <c r="FA49" s="156">
        <f t="shared" si="158"/>
        <v>8</v>
      </c>
      <c r="FB49" s="157">
        <f t="shared" si="137"/>
        <v>99</v>
      </c>
      <c r="FC49" s="155">
        <f t="shared" ref="FC49" si="318">FC28</f>
        <v>0</v>
      </c>
      <c r="FD49" s="157">
        <f t="shared" si="138"/>
        <v>0</v>
      </c>
      <c r="FE49" s="155">
        <f t="shared" ref="FE49:FJ49" si="319">FE28</f>
        <v>0</v>
      </c>
      <c r="FF49" s="155">
        <f t="shared" si="319"/>
        <v>0</v>
      </c>
      <c r="FG49" s="155">
        <f t="shared" si="319"/>
        <v>0</v>
      </c>
      <c r="FH49" s="155">
        <f t="shared" si="319"/>
        <v>0</v>
      </c>
      <c r="FI49" s="155">
        <f t="shared" si="319"/>
        <v>0</v>
      </c>
      <c r="FJ49" s="155">
        <f t="shared" si="319"/>
        <v>0</v>
      </c>
      <c r="FK49" s="156">
        <f>SUM(FE49:FJ49)</f>
        <v>0</v>
      </c>
      <c r="FL49" s="155">
        <f t="shared" ref="FL49:FY49" si="320">FL28</f>
        <v>0</v>
      </c>
      <c r="FM49" s="155">
        <f t="shared" si="320"/>
        <v>0</v>
      </c>
      <c r="FN49" s="155">
        <f t="shared" si="320"/>
        <v>1</v>
      </c>
      <c r="FO49" s="155">
        <f t="shared" si="320"/>
        <v>0</v>
      </c>
      <c r="FP49" s="155">
        <f t="shared" si="320"/>
        <v>2</v>
      </c>
      <c r="FQ49" s="155">
        <f t="shared" si="320"/>
        <v>0</v>
      </c>
      <c r="FR49" s="155">
        <f t="shared" si="320"/>
        <v>2</v>
      </c>
      <c r="FS49" s="155">
        <f t="shared" si="320"/>
        <v>0</v>
      </c>
      <c r="FT49" s="155">
        <f t="shared" si="320"/>
        <v>0</v>
      </c>
      <c r="FU49" s="155">
        <f t="shared" si="320"/>
        <v>0</v>
      </c>
      <c r="FV49" s="155">
        <f t="shared" si="320"/>
        <v>0</v>
      </c>
      <c r="FW49" s="155">
        <f t="shared" si="320"/>
        <v>0</v>
      </c>
      <c r="FX49" s="155">
        <f t="shared" si="320"/>
        <v>0</v>
      </c>
      <c r="FY49" s="155">
        <f t="shared" si="320"/>
        <v>0</v>
      </c>
      <c r="FZ49" s="156">
        <f t="shared" si="140"/>
        <v>5</v>
      </c>
      <c r="GA49" s="157">
        <f t="shared" si="242"/>
        <v>5</v>
      </c>
      <c r="GB49" s="155">
        <f t="shared" ref="GB49:GI49" si="321">GB28</f>
        <v>0</v>
      </c>
      <c r="GC49" s="155">
        <f t="shared" si="321"/>
        <v>0</v>
      </c>
      <c r="GD49" s="155">
        <f t="shared" si="321"/>
        <v>0</v>
      </c>
      <c r="GE49" s="155">
        <f t="shared" si="321"/>
        <v>0</v>
      </c>
      <c r="GF49" s="155">
        <f t="shared" si="321"/>
        <v>1</v>
      </c>
      <c r="GG49" s="155">
        <f t="shared" si="321"/>
        <v>0</v>
      </c>
      <c r="GH49" s="155">
        <f t="shared" si="321"/>
        <v>0</v>
      </c>
      <c r="GI49" s="155">
        <f t="shared" si="321"/>
        <v>0</v>
      </c>
      <c r="GJ49" s="156">
        <f t="shared" si="244"/>
        <v>1</v>
      </c>
      <c r="GK49" s="155">
        <f t="shared" ref="GK49:GN49" si="322">GK28</f>
        <v>0</v>
      </c>
      <c r="GL49" s="155">
        <f t="shared" si="322"/>
        <v>2</v>
      </c>
      <c r="GM49" s="155">
        <f t="shared" si="322"/>
        <v>0</v>
      </c>
      <c r="GN49" s="155">
        <f t="shared" si="322"/>
        <v>0</v>
      </c>
      <c r="GO49" s="156">
        <f t="shared" si="246"/>
        <v>2</v>
      </c>
      <c r="GP49" s="156">
        <f t="shared" si="247"/>
        <v>2</v>
      </c>
      <c r="GQ49" s="157">
        <f t="shared" si="248"/>
        <v>3</v>
      </c>
      <c r="GR49" s="155">
        <f t="shared" ref="GR49:GV49" si="323">GR28</f>
        <v>1</v>
      </c>
      <c r="GS49" s="155">
        <f t="shared" si="323"/>
        <v>0</v>
      </c>
      <c r="GT49" s="155">
        <f t="shared" si="323"/>
        <v>0</v>
      </c>
      <c r="GU49" s="155">
        <f t="shared" si="323"/>
        <v>0</v>
      </c>
      <c r="GV49" s="155">
        <f t="shared" si="323"/>
        <v>0</v>
      </c>
      <c r="GW49" s="156">
        <f t="shared" si="145"/>
        <v>0</v>
      </c>
      <c r="GX49" s="155">
        <f t="shared" ref="GX49:HA49" si="324">GX28</f>
        <v>0</v>
      </c>
      <c r="GY49" s="155">
        <f t="shared" si="324"/>
        <v>2</v>
      </c>
      <c r="GZ49" s="155">
        <f t="shared" si="324"/>
        <v>0</v>
      </c>
      <c r="HA49" s="155">
        <f t="shared" si="324"/>
        <v>0</v>
      </c>
      <c r="HB49" s="157">
        <f t="shared" si="146"/>
        <v>3</v>
      </c>
      <c r="HE49" s="290">
        <f>HE28</f>
        <v>552</v>
      </c>
      <c r="HF49" s="290">
        <f>HF28</f>
        <v>6</v>
      </c>
      <c r="HG49" s="290">
        <f>HG28</f>
        <v>3</v>
      </c>
      <c r="HH49" s="291">
        <f t="shared" si="13"/>
        <v>561</v>
      </c>
      <c r="HI49" s="161"/>
      <c r="HJ49" s="162" t="s">
        <v>268</v>
      </c>
      <c r="HK49" s="306" t="s">
        <v>262</v>
      </c>
      <c r="HL49" s="222">
        <v>0</v>
      </c>
      <c r="HM49" s="222">
        <f>AF5</f>
        <v>90</v>
      </c>
      <c r="HN49" s="222">
        <v>0</v>
      </c>
      <c r="HO49" s="222">
        <v>0</v>
      </c>
      <c r="HP49" s="222">
        <v>0</v>
      </c>
      <c r="HQ49" s="307">
        <v>0</v>
      </c>
      <c r="HR49" s="308">
        <v>0</v>
      </c>
      <c r="HS49" s="307">
        <v>0</v>
      </c>
      <c r="HT49" s="222">
        <f>FC5</f>
        <v>117</v>
      </c>
      <c r="HU49" s="222">
        <f>GR5+GS5+GT5+GU5+GV5+GX5+GY5+GZ5+HA5</f>
        <v>199</v>
      </c>
      <c r="HV49" s="307">
        <v>0</v>
      </c>
      <c r="HW49" s="307">
        <v>0</v>
      </c>
      <c r="HX49" s="307">
        <v>0</v>
      </c>
      <c r="HY49" s="307">
        <v>0</v>
      </c>
      <c r="HZ49" s="309">
        <v>0</v>
      </c>
      <c r="IA49" s="225">
        <f>SUM(HL49:HZ49)</f>
        <v>406</v>
      </c>
    </row>
    <row r="50" spans="1:248" s="159" customFormat="1" ht="19.5" customHeight="1">
      <c r="A50" s="274"/>
      <c r="B50" s="303" t="s">
        <v>343</v>
      </c>
      <c r="C50" s="166">
        <f t="shared" si="211"/>
        <v>143</v>
      </c>
      <c r="D50" s="155">
        <f t="shared" ref="D50:K51" si="325">D26</f>
        <v>0</v>
      </c>
      <c r="E50" s="155">
        <f t="shared" si="325"/>
        <v>0</v>
      </c>
      <c r="F50" s="155">
        <f t="shared" si="325"/>
        <v>0</v>
      </c>
      <c r="G50" s="155">
        <f t="shared" si="325"/>
        <v>0</v>
      </c>
      <c r="H50" s="155">
        <f t="shared" si="325"/>
        <v>0</v>
      </c>
      <c r="I50" s="155">
        <f t="shared" si="325"/>
        <v>2</v>
      </c>
      <c r="J50" s="155">
        <f t="shared" si="325"/>
        <v>0</v>
      </c>
      <c r="K50" s="155">
        <f t="shared" si="325"/>
        <v>0</v>
      </c>
      <c r="L50" s="156">
        <f t="shared" si="161"/>
        <v>0</v>
      </c>
      <c r="M50" s="157">
        <f t="shared" si="213"/>
        <v>2</v>
      </c>
      <c r="N50" s="155">
        <f t="shared" ref="N50:O50" si="326">N26</f>
        <v>0</v>
      </c>
      <c r="O50" s="155">
        <f t="shared" si="326"/>
        <v>0</v>
      </c>
      <c r="P50" s="156">
        <f t="shared" si="116"/>
        <v>0</v>
      </c>
      <c r="Q50" s="155">
        <f t="shared" ref="Q50:S51" si="327">Q26</f>
        <v>0</v>
      </c>
      <c r="R50" s="155">
        <f t="shared" si="327"/>
        <v>0</v>
      </c>
      <c r="S50" s="155">
        <f t="shared" si="327"/>
        <v>0</v>
      </c>
      <c r="T50" s="156">
        <f t="shared" si="117"/>
        <v>0</v>
      </c>
      <c r="U50" s="155">
        <f t="shared" ref="U50:W51" si="328">U26</f>
        <v>0</v>
      </c>
      <c r="V50" s="293">
        <f>V26+V40</f>
        <v>2</v>
      </c>
      <c r="W50" s="166">
        <f t="shared" si="328"/>
        <v>0</v>
      </c>
      <c r="X50" s="156">
        <f t="shared" si="118"/>
        <v>2</v>
      </c>
      <c r="Y50" s="293">
        <f>Y26+Y40</f>
        <v>4</v>
      </c>
      <c r="Z50" s="293">
        <f>Z26+Z40</f>
        <v>2</v>
      </c>
      <c r="AA50" s="156">
        <f t="shared" si="119"/>
        <v>6</v>
      </c>
      <c r="AB50" s="166">
        <f t="shared" ref="AB50:AD51" si="329">AB26</f>
        <v>0</v>
      </c>
      <c r="AC50" s="166">
        <f t="shared" si="329"/>
        <v>6</v>
      </c>
      <c r="AD50" s="166">
        <f t="shared" si="329"/>
        <v>0</v>
      </c>
      <c r="AE50" s="156">
        <f t="shared" si="120"/>
        <v>6</v>
      </c>
      <c r="AF50" s="155">
        <f t="shared" ref="AF50:AI51" si="330">AF26</f>
        <v>0</v>
      </c>
      <c r="AG50" s="155">
        <f t="shared" si="330"/>
        <v>0</v>
      </c>
      <c r="AH50" s="155">
        <f t="shared" si="330"/>
        <v>0</v>
      </c>
      <c r="AI50" s="155">
        <f t="shared" si="330"/>
        <v>1</v>
      </c>
      <c r="AJ50" s="155">
        <f>AJ26</f>
        <v>0</v>
      </c>
      <c r="AK50" s="156">
        <f t="shared" si="121"/>
        <v>1</v>
      </c>
      <c r="AL50" s="155">
        <f t="shared" ref="AL50:AM50" si="331">AL26</f>
        <v>0</v>
      </c>
      <c r="AM50" s="155">
        <f t="shared" si="331"/>
        <v>0</v>
      </c>
      <c r="AN50" s="156">
        <f t="shared" si="152"/>
        <v>0</v>
      </c>
      <c r="AO50" s="156">
        <f t="shared" si="221"/>
        <v>1</v>
      </c>
      <c r="AP50" s="157">
        <f t="shared" si="122"/>
        <v>15</v>
      </c>
      <c r="AQ50" s="155">
        <f t="shared" ref="AQ50:AS50" si="332">AQ26</f>
        <v>3</v>
      </c>
      <c r="AR50" s="155">
        <f t="shared" si="332"/>
        <v>27</v>
      </c>
      <c r="AS50" s="155">
        <f t="shared" si="332"/>
        <v>0</v>
      </c>
      <c r="AT50" s="157">
        <f t="shared" si="223"/>
        <v>27</v>
      </c>
      <c r="AU50" s="155">
        <f t="shared" ref="AU50:BE51" si="333">AU26</f>
        <v>0</v>
      </c>
      <c r="AV50" s="155">
        <f t="shared" si="333"/>
        <v>6</v>
      </c>
      <c r="AW50" s="155">
        <f t="shared" si="333"/>
        <v>1</v>
      </c>
      <c r="AX50" s="155">
        <f t="shared" si="333"/>
        <v>0</v>
      </c>
      <c r="AY50" s="155">
        <f t="shared" si="333"/>
        <v>2</v>
      </c>
      <c r="AZ50" s="155">
        <f t="shared" si="333"/>
        <v>6</v>
      </c>
      <c r="BA50" s="155">
        <f t="shared" si="333"/>
        <v>0</v>
      </c>
      <c r="BB50" s="155">
        <f t="shared" si="333"/>
        <v>0</v>
      </c>
      <c r="BC50" s="155">
        <f t="shared" si="333"/>
        <v>1</v>
      </c>
      <c r="BD50" s="155">
        <f t="shared" si="333"/>
        <v>3</v>
      </c>
      <c r="BE50" s="155">
        <f t="shared" si="333"/>
        <v>0</v>
      </c>
      <c r="BF50" s="156">
        <f t="shared" si="123"/>
        <v>19</v>
      </c>
      <c r="BG50" s="157">
        <f t="shared" si="154"/>
        <v>49</v>
      </c>
      <c r="BH50" s="155">
        <f t="shared" ref="BH50:BQ51" si="334">BH26</f>
        <v>1</v>
      </c>
      <c r="BI50" s="155">
        <f t="shared" si="334"/>
        <v>2</v>
      </c>
      <c r="BJ50" s="155">
        <f t="shared" si="334"/>
        <v>2</v>
      </c>
      <c r="BK50" s="155">
        <f t="shared" si="334"/>
        <v>1</v>
      </c>
      <c r="BL50" s="155">
        <f t="shared" si="334"/>
        <v>2</v>
      </c>
      <c r="BM50" s="155">
        <f t="shared" si="334"/>
        <v>2</v>
      </c>
      <c r="BN50" s="155">
        <f t="shared" si="334"/>
        <v>0</v>
      </c>
      <c r="BO50" s="155">
        <f t="shared" si="334"/>
        <v>0</v>
      </c>
      <c r="BP50" s="155">
        <f t="shared" si="334"/>
        <v>4</v>
      </c>
      <c r="BQ50" s="155">
        <f t="shared" si="334"/>
        <v>1</v>
      </c>
      <c r="BR50" s="156">
        <f t="shared" si="155"/>
        <v>5</v>
      </c>
      <c r="BS50" s="157">
        <f t="shared" si="124"/>
        <v>15</v>
      </c>
      <c r="BT50" s="155">
        <f t="shared" ref="BT50:CC51" si="335">BT26</f>
        <v>0</v>
      </c>
      <c r="BU50" s="155">
        <f t="shared" si="335"/>
        <v>0</v>
      </c>
      <c r="BV50" s="155">
        <f t="shared" si="335"/>
        <v>0</v>
      </c>
      <c r="BW50" s="155">
        <f t="shared" si="335"/>
        <v>1</v>
      </c>
      <c r="BX50" s="155">
        <f t="shared" si="335"/>
        <v>0</v>
      </c>
      <c r="BY50" s="155">
        <f t="shared" si="335"/>
        <v>5</v>
      </c>
      <c r="BZ50" s="155">
        <f t="shared" si="335"/>
        <v>0</v>
      </c>
      <c r="CA50" s="155">
        <f t="shared" si="335"/>
        <v>1</v>
      </c>
      <c r="CB50" s="155">
        <f t="shared" si="335"/>
        <v>0</v>
      </c>
      <c r="CC50" s="293">
        <f>CC26+CC40</f>
        <v>5</v>
      </c>
      <c r="CD50" s="156">
        <f t="shared" si="163"/>
        <v>11</v>
      </c>
      <c r="CE50" s="155">
        <f t="shared" ref="CE50:CJ51" si="336">CE26</f>
        <v>4</v>
      </c>
      <c r="CF50" s="155">
        <f t="shared" si="336"/>
        <v>1</v>
      </c>
      <c r="CG50" s="155">
        <f t="shared" si="336"/>
        <v>0</v>
      </c>
      <c r="CH50" s="156">
        <f t="shared" si="228"/>
        <v>1</v>
      </c>
      <c r="CI50" s="155">
        <f t="shared" si="336"/>
        <v>0</v>
      </c>
      <c r="CJ50" s="155">
        <f t="shared" si="336"/>
        <v>0</v>
      </c>
      <c r="CK50" s="155">
        <f>CK26</f>
        <v>0</v>
      </c>
      <c r="CL50" s="155">
        <f>CL26</f>
        <v>0</v>
      </c>
      <c r="CM50" s="155">
        <f t="shared" si="126"/>
        <v>0</v>
      </c>
      <c r="CN50" s="155">
        <f t="shared" ref="CN50" si="337">CN26</f>
        <v>0</v>
      </c>
      <c r="CO50" s="157">
        <f t="shared" si="127"/>
        <v>17</v>
      </c>
      <c r="CP50" s="155">
        <f t="shared" ref="CP50:CR51" si="338">CP26</f>
        <v>0</v>
      </c>
      <c r="CQ50" s="155">
        <f t="shared" si="338"/>
        <v>0</v>
      </c>
      <c r="CR50" s="155">
        <f t="shared" si="338"/>
        <v>0</v>
      </c>
      <c r="CS50" s="156">
        <f t="shared" si="128"/>
        <v>0</v>
      </c>
      <c r="CT50" s="155">
        <f t="shared" ref="CT50:CW50" si="339">CT26</f>
        <v>0</v>
      </c>
      <c r="CU50" s="155">
        <f t="shared" si="339"/>
        <v>0</v>
      </c>
      <c r="CV50" s="155">
        <f t="shared" si="339"/>
        <v>0</v>
      </c>
      <c r="CW50" s="155">
        <f t="shared" si="339"/>
        <v>0</v>
      </c>
      <c r="CX50" s="156">
        <f t="shared" si="129"/>
        <v>0</v>
      </c>
      <c r="CY50" s="155">
        <f>CY26</f>
        <v>0</v>
      </c>
      <c r="CZ50" s="157">
        <f t="shared" si="130"/>
        <v>0</v>
      </c>
      <c r="DA50" s="155">
        <f t="shared" ref="DA50:DD51" si="340">DA26</f>
        <v>1</v>
      </c>
      <c r="DB50" s="155">
        <f t="shared" si="340"/>
        <v>2</v>
      </c>
      <c r="DC50" s="155">
        <f t="shared" si="340"/>
        <v>1</v>
      </c>
      <c r="DD50" s="155">
        <f t="shared" si="340"/>
        <v>7</v>
      </c>
      <c r="DE50" s="156">
        <f t="shared" si="164"/>
        <v>11</v>
      </c>
      <c r="DF50" s="155">
        <f t="shared" ref="DF50:DO51" si="341">DF26</f>
        <v>0</v>
      </c>
      <c r="DG50" s="155">
        <f t="shared" si="341"/>
        <v>0</v>
      </c>
      <c r="DH50" s="155">
        <f t="shared" si="341"/>
        <v>0</v>
      </c>
      <c r="DI50" s="155">
        <f t="shared" si="341"/>
        <v>4</v>
      </c>
      <c r="DJ50" s="155">
        <f t="shared" si="341"/>
        <v>0</v>
      </c>
      <c r="DK50" s="155">
        <f t="shared" si="341"/>
        <v>0</v>
      </c>
      <c r="DL50" s="155">
        <f t="shared" si="341"/>
        <v>1</v>
      </c>
      <c r="DM50" s="155">
        <f t="shared" si="341"/>
        <v>0</v>
      </c>
      <c r="DN50" s="155">
        <f t="shared" si="341"/>
        <v>3</v>
      </c>
      <c r="DO50" s="155">
        <f t="shared" si="341"/>
        <v>0</v>
      </c>
      <c r="DP50" s="156">
        <f t="shared" si="132"/>
        <v>8</v>
      </c>
      <c r="DQ50" s="157">
        <f t="shared" si="133"/>
        <v>19</v>
      </c>
      <c r="DR50" s="155">
        <f t="shared" ref="DR50:DT50" si="342">DR26</f>
        <v>0</v>
      </c>
      <c r="DS50" s="155">
        <f t="shared" si="342"/>
        <v>2</v>
      </c>
      <c r="DT50" s="155">
        <f t="shared" si="342"/>
        <v>3</v>
      </c>
      <c r="DU50" s="156">
        <f t="shared" si="134"/>
        <v>5</v>
      </c>
      <c r="DV50" s="155">
        <f t="shared" ref="DV50:EA50" si="343">DV26</f>
        <v>0</v>
      </c>
      <c r="DW50" s="155">
        <f t="shared" si="343"/>
        <v>1</v>
      </c>
      <c r="DX50" s="155">
        <f t="shared" si="343"/>
        <v>1</v>
      </c>
      <c r="DY50" s="155">
        <f t="shared" si="343"/>
        <v>0</v>
      </c>
      <c r="DZ50" s="155">
        <f t="shared" si="343"/>
        <v>1</v>
      </c>
      <c r="EA50" s="155">
        <f t="shared" si="343"/>
        <v>0</v>
      </c>
      <c r="EB50" s="156">
        <f t="shared" si="135"/>
        <v>1</v>
      </c>
      <c r="EC50" s="157">
        <f t="shared" si="136"/>
        <v>8</v>
      </c>
      <c r="ED50" s="155">
        <f t="shared" ref="ED50" si="344">ED26</f>
        <v>0</v>
      </c>
      <c r="EE50" s="157">
        <f t="shared" si="156"/>
        <v>0</v>
      </c>
      <c r="EF50" s="155">
        <f t="shared" ref="EF50:EK51" si="345">EF26</f>
        <v>0</v>
      </c>
      <c r="EG50" s="155">
        <f t="shared" si="345"/>
        <v>0</v>
      </c>
      <c r="EH50" s="155">
        <f t="shared" si="345"/>
        <v>0</v>
      </c>
      <c r="EI50" s="155">
        <f t="shared" si="345"/>
        <v>0</v>
      </c>
      <c r="EJ50" s="155">
        <f t="shared" si="345"/>
        <v>0</v>
      </c>
      <c r="EK50" s="155">
        <f t="shared" si="345"/>
        <v>0</v>
      </c>
      <c r="EL50" s="156">
        <f t="shared" si="157"/>
        <v>0</v>
      </c>
      <c r="EM50" s="155">
        <f t="shared" ref="EM50:EZ51" si="346">EM26</f>
        <v>0</v>
      </c>
      <c r="EN50" s="155">
        <f t="shared" si="346"/>
        <v>0</v>
      </c>
      <c r="EO50" s="155">
        <f t="shared" si="346"/>
        <v>0</v>
      </c>
      <c r="EP50" s="155">
        <f t="shared" si="346"/>
        <v>0</v>
      </c>
      <c r="EQ50" s="155">
        <f t="shared" si="346"/>
        <v>0</v>
      </c>
      <c r="ER50" s="155">
        <f t="shared" si="346"/>
        <v>0</v>
      </c>
      <c r="ES50" s="155">
        <f t="shared" si="346"/>
        <v>0</v>
      </c>
      <c r="ET50" s="155">
        <f t="shared" si="346"/>
        <v>0</v>
      </c>
      <c r="EU50" s="155">
        <f t="shared" si="346"/>
        <v>0</v>
      </c>
      <c r="EV50" s="155">
        <f t="shared" si="346"/>
        <v>0</v>
      </c>
      <c r="EW50" s="155">
        <f t="shared" si="346"/>
        <v>0</v>
      </c>
      <c r="EX50" s="155">
        <f t="shared" si="346"/>
        <v>0</v>
      </c>
      <c r="EY50" s="155">
        <f t="shared" si="346"/>
        <v>0</v>
      </c>
      <c r="EZ50" s="155">
        <f t="shared" si="346"/>
        <v>0</v>
      </c>
      <c r="FA50" s="156">
        <f t="shared" si="158"/>
        <v>0</v>
      </c>
      <c r="FB50" s="157">
        <f t="shared" si="137"/>
        <v>0</v>
      </c>
      <c r="FC50" s="155">
        <f t="shared" ref="FC50:FC51" si="347">FC26</f>
        <v>1</v>
      </c>
      <c r="FD50" s="157">
        <f t="shared" si="138"/>
        <v>1</v>
      </c>
      <c r="FE50" s="155">
        <f t="shared" ref="FE50:FJ50" si="348">FE26</f>
        <v>0</v>
      </c>
      <c r="FF50" s="155">
        <f t="shared" si="348"/>
        <v>0</v>
      </c>
      <c r="FG50" s="155">
        <f t="shared" si="348"/>
        <v>0</v>
      </c>
      <c r="FH50" s="155">
        <f t="shared" si="348"/>
        <v>0</v>
      </c>
      <c r="FI50" s="155">
        <f t="shared" si="348"/>
        <v>0</v>
      </c>
      <c r="FJ50" s="155">
        <f t="shared" si="348"/>
        <v>0</v>
      </c>
      <c r="FK50" s="156">
        <f t="shared" si="254"/>
        <v>0</v>
      </c>
      <c r="FL50" s="155">
        <f t="shared" ref="FL50:FY50" si="349">FL26</f>
        <v>0</v>
      </c>
      <c r="FM50" s="155">
        <f t="shared" si="349"/>
        <v>0</v>
      </c>
      <c r="FN50" s="155">
        <f t="shared" si="349"/>
        <v>0</v>
      </c>
      <c r="FO50" s="155">
        <f t="shared" si="349"/>
        <v>0</v>
      </c>
      <c r="FP50" s="155">
        <f t="shared" si="349"/>
        <v>0</v>
      </c>
      <c r="FQ50" s="155">
        <f t="shared" si="349"/>
        <v>0</v>
      </c>
      <c r="FR50" s="155">
        <f t="shared" si="349"/>
        <v>1</v>
      </c>
      <c r="FS50" s="155">
        <f t="shared" si="349"/>
        <v>0</v>
      </c>
      <c r="FT50" s="155">
        <f t="shared" si="349"/>
        <v>0</v>
      </c>
      <c r="FU50" s="155">
        <f t="shared" si="349"/>
        <v>0</v>
      </c>
      <c r="FV50" s="155">
        <f t="shared" si="349"/>
        <v>0</v>
      </c>
      <c r="FW50" s="155">
        <f t="shared" si="349"/>
        <v>0</v>
      </c>
      <c r="FX50" s="155">
        <f t="shared" si="349"/>
        <v>0</v>
      </c>
      <c r="FY50" s="155">
        <f t="shared" si="349"/>
        <v>0</v>
      </c>
      <c r="FZ50" s="156">
        <f t="shared" si="140"/>
        <v>1</v>
      </c>
      <c r="GA50" s="157">
        <f t="shared" si="242"/>
        <v>1</v>
      </c>
      <c r="GB50" s="155">
        <f t="shared" ref="GB50:GI51" si="350">GB26</f>
        <v>2</v>
      </c>
      <c r="GC50" s="155">
        <f t="shared" si="350"/>
        <v>0</v>
      </c>
      <c r="GD50" s="155">
        <f t="shared" si="350"/>
        <v>1</v>
      </c>
      <c r="GE50" s="155">
        <f t="shared" si="350"/>
        <v>0</v>
      </c>
      <c r="GF50" s="155">
        <f t="shared" si="350"/>
        <v>0</v>
      </c>
      <c r="GG50" s="155">
        <f t="shared" si="350"/>
        <v>1</v>
      </c>
      <c r="GH50" s="155">
        <f t="shared" si="350"/>
        <v>0</v>
      </c>
      <c r="GI50" s="155">
        <f t="shared" si="350"/>
        <v>0</v>
      </c>
      <c r="GJ50" s="156">
        <f t="shared" si="244"/>
        <v>1</v>
      </c>
      <c r="GK50" s="155">
        <f t="shared" ref="GK50:GN51" si="351">GK26</f>
        <v>0</v>
      </c>
      <c r="GL50" s="155">
        <f t="shared" si="351"/>
        <v>9</v>
      </c>
      <c r="GM50" s="155">
        <f t="shared" si="351"/>
        <v>1</v>
      </c>
      <c r="GN50" s="155">
        <f t="shared" si="351"/>
        <v>0</v>
      </c>
      <c r="GO50" s="156">
        <f t="shared" si="246"/>
        <v>10</v>
      </c>
      <c r="GP50" s="156">
        <f t="shared" si="247"/>
        <v>11</v>
      </c>
      <c r="GQ50" s="157">
        <f t="shared" si="248"/>
        <v>14</v>
      </c>
      <c r="GR50" s="155">
        <f t="shared" ref="GR50:GV51" si="352">GR26</f>
        <v>1</v>
      </c>
      <c r="GS50" s="155">
        <f t="shared" si="352"/>
        <v>0</v>
      </c>
      <c r="GT50" s="155">
        <f t="shared" si="352"/>
        <v>0</v>
      </c>
      <c r="GU50" s="155">
        <f t="shared" si="352"/>
        <v>0</v>
      </c>
      <c r="GV50" s="155">
        <f t="shared" si="352"/>
        <v>0</v>
      </c>
      <c r="GW50" s="156">
        <f t="shared" si="145"/>
        <v>0</v>
      </c>
      <c r="GX50" s="155">
        <f t="shared" ref="GX50:HA51" si="353">GX26</f>
        <v>0</v>
      </c>
      <c r="GY50" s="155">
        <f t="shared" si="353"/>
        <v>1</v>
      </c>
      <c r="GZ50" s="155">
        <f t="shared" si="353"/>
        <v>0</v>
      </c>
      <c r="HA50" s="155">
        <f t="shared" si="353"/>
        <v>0</v>
      </c>
      <c r="HB50" s="157">
        <f t="shared" si="146"/>
        <v>2</v>
      </c>
      <c r="HE50" s="290">
        <f t="shared" ref="HE50:HG51" si="354">HE26</f>
        <v>107</v>
      </c>
      <c r="HF50" s="290">
        <f>HF26</f>
        <v>26</v>
      </c>
      <c r="HG50" s="290">
        <f t="shared" si="354"/>
        <v>3</v>
      </c>
      <c r="HH50" s="291">
        <f t="shared" si="13"/>
        <v>136</v>
      </c>
      <c r="HI50" s="161"/>
      <c r="HJ50" s="168" t="s">
        <v>273</v>
      </c>
      <c r="HK50" s="310" t="s">
        <v>262</v>
      </c>
      <c r="HL50" s="227">
        <v>0</v>
      </c>
      <c r="HM50" s="227">
        <f>AF6</f>
        <v>65</v>
      </c>
      <c r="HN50" s="227">
        <v>0</v>
      </c>
      <c r="HO50" s="227">
        <v>0</v>
      </c>
      <c r="HP50" s="227">
        <v>0</v>
      </c>
      <c r="HQ50" s="311">
        <v>0</v>
      </c>
      <c r="HR50" s="312">
        <v>0</v>
      </c>
      <c r="HS50" s="311">
        <v>0</v>
      </c>
      <c r="HT50" s="227">
        <f>FC6</f>
        <v>96</v>
      </c>
      <c r="HU50" s="227">
        <f>GR6+GS6+GT6+GU6+GV6+GX6+GY6+GZ6+HA6</f>
        <v>174</v>
      </c>
      <c r="HV50" s="311">
        <v>0</v>
      </c>
      <c r="HW50" s="311">
        <v>0</v>
      </c>
      <c r="HX50" s="311">
        <v>0</v>
      </c>
      <c r="HY50" s="311">
        <v>0</v>
      </c>
      <c r="HZ50" s="313">
        <v>0</v>
      </c>
      <c r="IA50" s="225">
        <f t="shared" ref="IA50:IA57" si="355">SUM(HL50:HZ50)</f>
        <v>335</v>
      </c>
    </row>
    <row r="51" spans="1:248" s="159" customFormat="1" ht="19.5" customHeight="1">
      <c r="A51" s="274"/>
      <c r="B51" s="292" t="s">
        <v>344</v>
      </c>
      <c r="C51" s="166">
        <f t="shared" si="211"/>
        <v>1946</v>
      </c>
      <c r="D51" s="155">
        <f t="shared" si="325"/>
        <v>2</v>
      </c>
      <c r="E51" s="155">
        <f t="shared" si="325"/>
        <v>0</v>
      </c>
      <c r="F51" s="155">
        <f t="shared" si="325"/>
        <v>0</v>
      </c>
      <c r="G51" s="155">
        <f t="shared" si="325"/>
        <v>1</v>
      </c>
      <c r="H51" s="155">
        <f t="shared" si="325"/>
        <v>1</v>
      </c>
      <c r="I51" s="155">
        <f t="shared" si="325"/>
        <v>1</v>
      </c>
      <c r="J51" s="155">
        <f t="shared" si="325"/>
        <v>1</v>
      </c>
      <c r="K51" s="155">
        <f t="shared" si="325"/>
        <v>1</v>
      </c>
      <c r="L51" s="156">
        <f t="shared" si="161"/>
        <v>2</v>
      </c>
      <c r="M51" s="157">
        <f t="shared" si="213"/>
        <v>7</v>
      </c>
      <c r="N51" s="293">
        <f>N27+N40</f>
        <v>36</v>
      </c>
      <c r="O51" s="293">
        <f>O27+O40</f>
        <v>1</v>
      </c>
      <c r="P51" s="156">
        <f>SUM(N51:O51)</f>
        <v>37</v>
      </c>
      <c r="Q51" s="293">
        <f>Q27+Q40</f>
        <v>61</v>
      </c>
      <c r="R51" s="166">
        <f t="shared" si="327"/>
        <v>0</v>
      </c>
      <c r="S51" s="166">
        <f t="shared" si="327"/>
        <v>0</v>
      </c>
      <c r="T51" s="156">
        <f t="shared" si="117"/>
        <v>0</v>
      </c>
      <c r="U51" s="155">
        <f t="shared" si="328"/>
        <v>0</v>
      </c>
      <c r="V51" s="155">
        <f t="shared" si="328"/>
        <v>0</v>
      </c>
      <c r="W51" s="155">
        <f t="shared" si="328"/>
        <v>0</v>
      </c>
      <c r="X51" s="156">
        <f t="shared" si="118"/>
        <v>0</v>
      </c>
      <c r="Y51" s="155">
        <f t="shared" ref="Y51:Z51" si="356">Y27</f>
        <v>0</v>
      </c>
      <c r="Z51" s="155">
        <f t="shared" si="356"/>
        <v>0</v>
      </c>
      <c r="AA51" s="156">
        <f t="shared" si="119"/>
        <v>0</v>
      </c>
      <c r="AB51" s="166">
        <f t="shared" si="329"/>
        <v>0</v>
      </c>
      <c r="AC51" s="166">
        <f t="shared" si="329"/>
        <v>0</v>
      </c>
      <c r="AD51" s="166">
        <f t="shared" si="329"/>
        <v>1</v>
      </c>
      <c r="AE51" s="156">
        <f t="shared" si="120"/>
        <v>1</v>
      </c>
      <c r="AF51" s="155">
        <f t="shared" si="330"/>
        <v>0</v>
      </c>
      <c r="AG51" s="155">
        <f t="shared" si="330"/>
        <v>1</v>
      </c>
      <c r="AH51" s="293">
        <f>AH27+AH40</f>
        <v>0</v>
      </c>
      <c r="AI51" s="293">
        <f t="shared" ref="AI51:AJ51" si="357">AI27+AI40</f>
        <v>14</v>
      </c>
      <c r="AJ51" s="293">
        <f t="shared" si="357"/>
        <v>0</v>
      </c>
      <c r="AK51" s="156">
        <f t="shared" si="121"/>
        <v>14</v>
      </c>
      <c r="AL51" s="293">
        <f>AL27+AL40</f>
        <v>16</v>
      </c>
      <c r="AM51" s="293">
        <f>AM27+AM40</f>
        <v>1</v>
      </c>
      <c r="AN51" s="156">
        <f t="shared" si="152"/>
        <v>17</v>
      </c>
      <c r="AO51" s="156">
        <f t="shared" si="221"/>
        <v>31</v>
      </c>
      <c r="AP51" s="157">
        <f t="shared" si="122"/>
        <v>131</v>
      </c>
      <c r="AQ51" s="293">
        <f>AQ27+AQ40</f>
        <v>26</v>
      </c>
      <c r="AR51" s="293">
        <f t="shared" ref="AR51:AS51" si="358">AR27+AR40</f>
        <v>172</v>
      </c>
      <c r="AS51" s="293">
        <f t="shared" si="358"/>
        <v>0</v>
      </c>
      <c r="AT51" s="157">
        <f t="shared" si="223"/>
        <v>172</v>
      </c>
      <c r="AU51" s="166">
        <f t="shared" si="333"/>
        <v>10</v>
      </c>
      <c r="AV51" s="166">
        <f t="shared" si="333"/>
        <v>102</v>
      </c>
      <c r="AW51" s="293">
        <f>AW27+AW40</f>
        <v>85</v>
      </c>
      <c r="AX51" s="293">
        <f t="shared" ref="AX51:BE51" si="359">AX27+AX40</f>
        <v>0</v>
      </c>
      <c r="AY51" s="293">
        <f t="shared" si="359"/>
        <v>44</v>
      </c>
      <c r="AZ51" s="293">
        <f t="shared" si="359"/>
        <v>62</v>
      </c>
      <c r="BA51" s="293">
        <f t="shared" si="359"/>
        <v>0</v>
      </c>
      <c r="BB51" s="293">
        <f t="shared" si="359"/>
        <v>0</v>
      </c>
      <c r="BC51" s="293">
        <f t="shared" si="359"/>
        <v>51</v>
      </c>
      <c r="BD51" s="293">
        <f t="shared" si="359"/>
        <v>143</v>
      </c>
      <c r="BE51" s="293">
        <f t="shared" si="359"/>
        <v>0</v>
      </c>
      <c r="BF51" s="156">
        <f t="shared" si="123"/>
        <v>487</v>
      </c>
      <c r="BG51" s="157">
        <f t="shared" si="154"/>
        <v>695</v>
      </c>
      <c r="BH51" s="155">
        <f t="shared" si="334"/>
        <v>3</v>
      </c>
      <c r="BI51" s="155">
        <f t="shared" si="334"/>
        <v>0</v>
      </c>
      <c r="BJ51" s="155">
        <f t="shared" si="334"/>
        <v>7</v>
      </c>
      <c r="BK51" s="155">
        <f t="shared" si="334"/>
        <v>4</v>
      </c>
      <c r="BL51" s="155">
        <f t="shared" si="334"/>
        <v>6</v>
      </c>
      <c r="BM51" s="155">
        <f t="shared" si="334"/>
        <v>15</v>
      </c>
      <c r="BN51" s="155">
        <f t="shared" si="334"/>
        <v>1</v>
      </c>
      <c r="BO51" s="155">
        <f t="shared" si="334"/>
        <v>0</v>
      </c>
      <c r="BP51" s="155">
        <f t="shared" si="334"/>
        <v>5</v>
      </c>
      <c r="BQ51" s="155">
        <f t="shared" si="334"/>
        <v>0</v>
      </c>
      <c r="BR51" s="156">
        <f t="shared" si="155"/>
        <v>6</v>
      </c>
      <c r="BS51" s="157">
        <f t="shared" si="124"/>
        <v>41</v>
      </c>
      <c r="BT51" s="293">
        <f>BT27+BT40</f>
        <v>8</v>
      </c>
      <c r="BU51" s="155">
        <f t="shared" si="335"/>
        <v>4</v>
      </c>
      <c r="BV51" s="155">
        <f t="shared" si="335"/>
        <v>0</v>
      </c>
      <c r="BW51" s="155">
        <f t="shared" si="335"/>
        <v>5</v>
      </c>
      <c r="BX51" s="293">
        <f>BX27+BX40</f>
        <v>46</v>
      </c>
      <c r="BY51" s="155">
        <f t="shared" si="335"/>
        <v>0</v>
      </c>
      <c r="BZ51" s="155">
        <f t="shared" si="335"/>
        <v>0</v>
      </c>
      <c r="CA51" s="155">
        <f t="shared" si="335"/>
        <v>1</v>
      </c>
      <c r="CB51" s="155">
        <f t="shared" si="335"/>
        <v>0</v>
      </c>
      <c r="CC51" s="155">
        <f t="shared" si="335"/>
        <v>0</v>
      </c>
      <c r="CD51" s="156">
        <f t="shared" si="163"/>
        <v>1</v>
      </c>
      <c r="CE51" s="155">
        <f t="shared" si="336"/>
        <v>1</v>
      </c>
      <c r="CF51" s="155">
        <f t="shared" si="336"/>
        <v>3</v>
      </c>
      <c r="CG51" s="155">
        <f t="shared" si="336"/>
        <v>1</v>
      </c>
      <c r="CH51" s="156">
        <f t="shared" si="228"/>
        <v>4</v>
      </c>
      <c r="CI51" s="293">
        <f>CI27+CI40</f>
        <v>10</v>
      </c>
      <c r="CJ51" s="293">
        <f t="shared" ref="CJ51" si="360">CJ27+CJ40</f>
        <v>0</v>
      </c>
      <c r="CK51" s="293">
        <f>CK27+CK40</f>
        <v>2</v>
      </c>
      <c r="CL51" s="293">
        <f>CL27+CL40</f>
        <v>1</v>
      </c>
      <c r="CM51" s="155">
        <f t="shared" si="126"/>
        <v>13</v>
      </c>
      <c r="CN51" s="293">
        <f>CN27+CN40</f>
        <v>13</v>
      </c>
      <c r="CO51" s="157">
        <f t="shared" si="127"/>
        <v>95</v>
      </c>
      <c r="CP51" s="155">
        <f t="shared" si="338"/>
        <v>19</v>
      </c>
      <c r="CQ51" s="155">
        <f t="shared" si="338"/>
        <v>16</v>
      </c>
      <c r="CR51" s="155">
        <f t="shared" si="338"/>
        <v>20</v>
      </c>
      <c r="CS51" s="156">
        <f t="shared" si="128"/>
        <v>36</v>
      </c>
      <c r="CT51" s="293">
        <f>CT27+CT40</f>
        <v>24</v>
      </c>
      <c r="CU51" s="293">
        <f t="shared" ref="CU51:CW51" si="361">CU27+CU40</f>
        <v>20</v>
      </c>
      <c r="CV51" s="293">
        <f t="shared" si="361"/>
        <v>14</v>
      </c>
      <c r="CW51" s="293">
        <f t="shared" si="361"/>
        <v>0</v>
      </c>
      <c r="CX51" s="156">
        <f t="shared" si="129"/>
        <v>34</v>
      </c>
      <c r="CY51" s="293">
        <f>CY27+CY40</f>
        <v>10</v>
      </c>
      <c r="CZ51" s="157">
        <f t="shared" si="130"/>
        <v>123</v>
      </c>
      <c r="DA51" s="155">
        <f t="shared" si="340"/>
        <v>0</v>
      </c>
      <c r="DB51" s="155">
        <f t="shared" si="340"/>
        <v>1</v>
      </c>
      <c r="DC51" s="155">
        <f t="shared" si="340"/>
        <v>0</v>
      </c>
      <c r="DD51" s="155">
        <f t="shared" si="340"/>
        <v>5</v>
      </c>
      <c r="DE51" s="156">
        <f t="shared" si="164"/>
        <v>6</v>
      </c>
      <c r="DF51" s="155">
        <f t="shared" si="341"/>
        <v>0</v>
      </c>
      <c r="DG51" s="155">
        <f t="shared" si="341"/>
        <v>1</v>
      </c>
      <c r="DH51" s="155">
        <f t="shared" si="341"/>
        <v>0</v>
      </c>
      <c r="DI51" s="155">
        <f t="shared" si="341"/>
        <v>2</v>
      </c>
      <c r="DJ51" s="155">
        <f t="shared" si="341"/>
        <v>0</v>
      </c>
      <c r="DK51" s="155">
        <f t="shared" si="341"/>
        <v>0</v>
      </c>
      <c r="DL51" s="155">
        <f t="shared" si="341"/>
        <v>1</v>
      </c>
      <c r="DM51" s="155">
        <f t="shared" si="341"/>
        <v>0</v>
      </c>
      <c r="DN51" s="155">
        <f t="shared" si="341"/>
        <v>0</v>
      </c>
      <c r="DO51" s="155">
        <f t="shared" si="341"/>
        <v>0</v>
      </c>
      <c r="DP51" s="156">
        <f>SUM(DH51:DO51)</f>
        <v>3</v>
      </c>
      <c r="DQ51" s="157">
        <f t="shared" si="133"/>
        <v>10</v>
      </c>
      <c r="DR51" s="293">
        <f>DR27+DR40</f>
        <v>41</v>
      </c>
      <c r="DS51" s="293">
        <f t="shared" ref="DS51:DT51" si="362">DS27+DS40</f>
        <v>42</v>
      </c>
      <c r="DT51" s="293">
        <f t="shared" si="362"/>
        <v>11</v>
      </c>
      <c r="DU51" s="156">
        <f t="shared" si="134"/>
        <v>53</v>
      </c>
      <c r="DV51" s="293">
        <f>DV27+DV40</f>
        <v>20</v>
      </c>
      <c r="DW51" s="293">
        <f t="shared" ref="DW51:EB51" si="363">DW27+DW40</f>
        <v>75</v>
      </c>
      <c r="DX51" s="293">
        <f t="shared" si="363"/>
        <v>28</v>
      </c>
      <c r="DY51" s="293">
        <f t="shared" si="363"/>
        <v>46</v>
      </c>
      <c r="DZ51" s="293">
        <f t="shared" si="363"/>
        <v>12</v>
      </c>
      <c r="EA51" s="293">
        <f t="shared" si="363"/>
        <v>7</v>
      </c>
      <c r="EB51" s="293">
        <f t="shared" si="363"/>
        <v>19</v>
      </c>
      <c r="EC51" s="157">
        <f t="shared" si="136"/>
        <v>282</v>
      </c>
      <c r="ED51" s="293">
        <f>ED27+ED40</f>
        <v>38</v>
      </c>
      <c r="EE51" s="157">
        <f t="shared" si="156"/>
        <v>38</v>
      </c>
      <c r="EF51" s="155">
        <f t="shared" si="345"/>
        <v>0</v>
      </c>
      <c r="EG51" s="155">
        <f t="shared" si="345"/>
        <v>1</v>
      </c>
      <c r="EH51" s="155">
        <f t="shared" si="345"/>
        <v>0</v>
      </c>
      <c r="EI51" s="155">
        <f t="shared" si="345"/>
        <v>0</v>
      </c>
      <c r="EJ51" s="155">
        <f t="shared" si="345"/>
        <v>0</v>
      </c>
      <c r="EK51" s="155">
        <f t="shared" si="345"/>
        <v>0</v>
      </c>
      <c r="EL51" s="156">
        <f t="shared" si="157"/>
        <v>0</v>
      </c>
      <c r="EM51" s="293">
        <f>EM27+EM40</f>
        <v>18</v>
      </c>
      <c r="EN51" s="155">
        <f t="shared" si="346"/>
        <v>1</v>
      </c>
      <c r="EO51" s="155">
        <f t="shared" si="346"/>
        <v>0</v>
      </c>
      <c r="EP51" s="155">
        <f t="shared" si="346"/>
        <v>0</v>
      </c>
      <c r="EQ51" s="155">
        <f t="shared" si="346"/>
        <v>0</v>
      </c>
      <c r="ER51" s="155">
        <f t="shared" si="346"/>
        <v>0</v>
      </c>
      <c r="ES51" s="155">
        <f t="shared" si="346"/>
        <v>0</v>
      </c>
      <c r="ET51" s="155">
        <f t="shared" si="346"/>
        <v>3</v>
      </c>
      <c r="EU51" s="155">
        <f t="shared" si="346"/>
        <v>0</v>
      </c>
      <c r="EV51" s="155">
        <f t="shared" si="346"/>
        <v>0</v>
      </c>
      <c r="EW51" s="155">
        <f t="shared" si="346"/>
        <v>0</v>
      </c>
      <c r="EX51" s="155">
        <f t="shared" si="346"/>
        <v>0</v>
      </c>
      <c r="EY51" s="155">
        <f t="shared" si="346"/>
        <v>0</v>
      </c>
      <c r="EZ51" s="155">
        <f t="shared" si="346"/>
        <v>0</v>
      </c>
      <c r="FA51" s="156">
        <f t="shared" si="158"/>
        <v>3</v>
      </c>
      <c r="FB51" s="157">
        <f t="shared" si="137"/>
        <v>23</v>
      </c>
      <c r="FC51" s="155">
        <f t="shared" si="347"/>
        <v>0</v>
      </c>
      <c r="FD51" s="157">
        <f t="shared" si="138"/>
        <v>0</v>
      </c>
      <c r="FE51" s="293">
        <f>FE27+FE40</f>
        <v>0</v>
      </c>
      <c r="FF51" s="293">
        <f t="shared" ref="FF51:FJ51" si="364">FF27+FF40</f>
        <v>2</v>
      </c>
      <c r="FG51" s="293">
        <f t="shared" si="364"/>
        <v>2</v>
      </c>
      <c r="FH51" s="293">
        <f t="shared" si="364"/>
        <v>1</v>
      </c>
      <c r="FI51" s="293">
        <f t="shared" si="364"/>
        <v>1</v>
      </c>
      <c r="FJ51" s="293">
        <f t="shared" si="364"/>
        <v>0</v>
      </c>
      <c r="FK51" s="156">
        <f>SUM(FE51:FJ51)</f>
        <v>6</v>
      </c>
      <c r="FL51" s="293">
        <f>FL27+FL40</f>
        <v>1</v>
      </c>
      <c r="FM51" s="293">
        <f t="shared" ref="FM51:FY51" si="365">FM27+FM40</f>
        <v>231</v>
      </c>
      <c r="FN51" s="293">
        <f t="shared" si="365"/>
        <v>30</v>
      </c>
      <c r="FO51" s="293">
        <f t="shared" si="365"/>
        <v>0</v>
      </c>
      <c r="FP51" s="293">
        <f t="shared" si="365"/>
        <v>68</v>
      </c>
      <c r="FQ51" s="293">
        <f t="shared" si="365"/>
        <v>1</v>
      </c>
      <c r="FR51" s="293">
        <f t="shared" si="365"/>
        <v>72</v>
      </c>
      <c r="FS51" s="293">
        <f t="shared" si="365"/>
        <v>0</v>
      </c>
      <c r="FT51" s="293">
        <f t="shared" si="365"/>
        <v>0</v>
      </c>
      <c r="FU51" s="293">
        <f t="shared" si="365"/>
        <v>1</v>
      </c>
      <c r="FV51" s="293">
        <f t="shared" si="365"/>
        <v>0</v>
      </c>
      <c r="FW51" s="293">
        <f t="shared" si="365"/>
        <v>0</v>
      </c>
      <c r="FX51" s="293">
        <f t="shared" si="365"/>
        <v>83</v>
      </c>
      <c r="FY51" s="293">
        <f t="shared" si="365"/>
        <v>0</v>
      </c>
      <c r="FZ51" s="156">
        <f t="shared" si="140"/>
        <v>487</v>
      </c>
      <c r="GA51" s="157">
        <f t="shared" si="242"/>
        <v>493</v>
      </c>
      <c r="GB51" s="155">
        <f t="shared" si="350"/>
        <v>0</v>
      </c>
      <c r="GC51" s="155">
        <f t="shared" si="350"/>
        <v>0</v>
      </c>
      <c r="GD51" s="155">
        <f t="shared" si="350"/>
        <v>0</v>
      </c>
      <c r="GE51" s="155">
        <f t="shared" si="350"/>
        <v>0</v>
      </c>
      <c r="GF51" s="155">
        <f t="shared" si="350"/>
        <v>0</v>
      </c>
      <c r="GG51" s="155">
        <f t="shared" si="350"/>
        <v>1</v>
      </c>
      <c r="GH51" s="155">
        <f t="shared" si="350"/>
        <v>0</v>
      </c>
      <c r="GI51" s="155">
        <f t="shared" si="350"/>
        <v>0</v>
      </c>
      <c r="GJ51" s="156">
        <f t="shared" si="244"/>
        <v>1</v>
      </c>
      <c r="GK51" s="155">
        <f t="shared" si="351"/>
        <v>0</v>
      </c>
      <c r="GL51" s="155">
        <f t="shared" si="351"/>
        <v>4</v>
      </c>
      <c r="GM51" s="155">
        <f t="shared" si="351"/>
        <v>2</v>
      </c>
      <c r="GN51" s="155">
        <f t="shared" si="351"/>
        <v>0</v>
      </c>
      <c r="GO51" s="156">
        <f t="shared" si="246"/>
        <v>6</v>
      </c>
      <c r="GP51" s="156">
        <f t="shared" si="247"/>
        <v>6</v>
      </c>
      <c r="GQ51" s="157">
        <f t="shared" si="248"/>
        <v>7</v>
      </c>
      <c r="GR51" s="155">
        <f t="shared" si="352"/>
        <v>0</v>
      </c>
      <c r="GS51" s="155">
        <f t="shared" si="352"/>
        <v>0</v>
      </c>
      <c r="GT51" s="155">
        <f t="shared" si="352"/>
        <v>0</v>
      </c>
      <c r="GU51" s="155">
        <f t="shared" si="352"/>
        <v>0</v>
      </c>
      <c r="GV51" s="155">
        <f t="shared" si="352"/>
        <v>0</v>
      </c>
      <c r="GW51" s="156">
        <f t="shared" si="145"/>
        <v>0</v>
      </c>
      <c r="GX51" s="155">
        <f t="shared" si="353"/>
        <v>0</v>
      </c>
      <c r="GY51" s="155">
        <f t="shared" si="353"/>
        <v>1</v>
      </c>
      <c r="GZ51" s="155">
        <f t="shared" si="353"/>
        <v>0</v>
      </c>
      <c r="HA51" s="155">
        <f t="shared" si="353"/>
        <v>0</v>
      </c>
      <c r="HB51" s="157">
        <f t="shared" si="146"/>
        <v>1</v>
      </c>
      <c r="HE51" s="290">
        <f t="shared" si="354"/>
        <v>1338</v>
      </c>
      <c r="HF51" s="290">
        <f>HF27</f>
        <v>166</v>
      </c>
      <c r="HG51" s="290">
        <f t="shared" si="354"/>
        <v>1</v>
      </c>
      <c r="HH51" s="291">
        <f t="shared" si="13"/>
        <v>1505</v>
      </c>
      <c r="HI51" s="161"/>
      <c r="HJ51" s="230" t="s">
        <v>277</v>
      </c>
      <c r="HK51" s="310" t="s">
        <v>262</v>
      </c>
      <c r="HL51" s="268">
        <v>0</v>
      </c>
      <c r="HM51" s="232">
        <f>AF9</f>
        <v>61</v>
      </c>
      <c r="HN51" s="268">
        <v>0</v>
      </c>
      <c r="HO51" s="268">
        <v>0</v>
      </c>
      <c r="HP51" s="268">
        <v>0</v>
      </c>
      <c r="HQ51" s="268">
        <v>0</v>
      </c>
      <c r="HR51" s="314">
        <v>0</v>
      </c>
      <c r="HS51" s="268">
        <v>0</v>
      </c>
      <c r="HT51" s="232">
        <f>FC9</f>
        <v>95</v>
      </c>
      <c r="HU51" s="232">
        <f>GR9+GS9+GT9+GU9+GV9+GX9+GY9+GZ9+HA9</f>
        <v>157</v>
      </c>
      <c r="HV51" s="268">
        <v>0</v>
      </c>
      <c r="HW51" s="268">
        <v>0</v>
      </c>
      <c r="HX51" s="268">
        <v>0</v>
      </c>
      <c r="HY51" s="268">
        <v>0</v>
      </c>
      <c r="HZ51" s="315">
        <v>0</v>
      </c>
      <c r="IA51" s="225">
        <f t="shared" si="355"/>
        <v>313</v>
      </c>
    </row>
    <row r="52" spans="1:248" s="159" customFormat="1" ht="19.5" customHeight="1">
      <c r="A52" s="274"/>
      <c r="B52" s="303" t="s">
        <v>345</v>
      </c>
      <c r="C52" s="166">
        <f t="shared" si="211"/>
        <v>379</v>
      </c>
      <c r="D52" s="155">
        <f t="shared" ref="D52:K52" si="366">D29</f>
        <v>0</v>
      </c>
      <c r="E52" s="155">
        <f t="shared" si="366"/>
        <v>0</v>
      </c>
      <c r="F52" s="155">
        <f t="shared" si="366"/>
        <v>0</v>
      </c>
      <c r="G52" s="155">
        <f t="shared" si="366"/>
        <v>0</v>
      </c>
      <c r="H52" s="155">
        <f t="shared" si="366"/>
        <v>0</v>
      </c>
      <c r="I52" s="155">
        <f t="shared" si="366"/>
        <v>1</v>
      </c>
      <c r="J52" s="155">
        <f t="shared" si="366"/>
        <v>0</v>
      </c>
      <c r="K52" s="155">
        <f t="shared" si="366"/>
        <v>0</v>
      </c>
      <c r="L52" s="156">
        <f t="shared" si="161"/>
        <v>0</v>
      </c>
      <c r="M52" s="157">
        <f t="shared" si="213"/>
        <v>1</v>
      </c>
      <c r="N52" s="155">
        <f t="shared" ref="N52:O52" si="367">N29</f>
        <v>0</v>
      </c>
      <c r="O52" s="155">
        <f t="shared" si="367"/>
        <v>0</v>
      </c>
      <c r="P52" s="156">
        <f t="shared" si="116"/>
        <v>0</v>
      </c>
      <c r="Q52" s="155">
        <f t="shared" ref="Q52:S52" si="368">Q29</f>
        <v>1</v>
      </c>
      <c r="R52" s="166">
        <f t="shared" si="368"/>
        <v>0</v>
      </c>
      <c r="S52" s="166">
        <f t="shared" si="368"/>
        <v>0</v>
      </c>
      <c r="T52" s="156">
        <f t="shared" si="117"/>
        <v>0</v>
      </c>
      <c r="U52" s="166">
        <f t="shared" ref="U52:W52" si="369">U29</f>
        <v>0</v>
      </c>
      <c r="V52" s="155">
        <f t="shared" si="369"/>
        <v>0</v>
      </c>
      <c r="W52" s="155">
        <f t="shared" si="369"/>
        <v>0</v>
      </c>
      <c r="X52" s="156">
        <f t="shared" si="118"/>
        <v>0</v>
      </c>
      <c r="Y52" s="166">
        <f t="shared" ref="Y52:Z52" si="370">Y29</f>
        <v>0</v>
      </c>
      <c r="Z52" s="166">
        <f t="shared" si="370"/>
        <v>0</v>
      </c>
      <c r="AA52" s="156">
        <f t="shared" si="119"/>
        <v>0</v>
      </c>
      <c r="AB52" s="155">
        <f t="shared" ref="AB52:AD52" si="371">AB29</f>
        <v>0</v>
      </c>
      <c r="AC52" s="155">
        <f t="shared" si="371"/>
        <v>1</v>
      </c>
      <c r="AD52" s="155">
        <f t="shared" si="371"/>
        <v>0</v>
      </c>
      <c r="AE52" s="156">
        <f t="shared" si="120"/>
        <v>1</v>
      </c>
      <c r="AF52" s="293">
        <f>AF29+AF40</f>
        <v>55</v>
      </c>
      <c r="AG52" s="293">
        <f>AG29+AG40</f>
        <v>17</v>
      </c>
      <c r="AH52" s="155">
        <f t="shared" ref="AH52:AJ52" si="372">AH29</f>
        <v>0</v>
      </c>
      <c r="AI52" s="155">
        <f t="shared" si="372"/>
        <v>0</v>
      </c>
      <c r="AJ52" s="155">
        <f t="shared" si="372"/>
        <v>0</v>
      </c>
      <c r="AK52" s="156">
        <f t="shared" si="121"/>
        <v>0</v>
      </c>
      <c r="AL52" s="155">
        <f t="shared" ref="AL52:AM52" si="373">AL29</f>
        <v>0</v>
      </c>
      <c r="AM52" s="155">
        <f t="shared" si="373"/>
        <v>0</v>
      </c>
      <c r="AN52" s="156">
        <f t="shared" si="152"/>
        <v>0</v>
      </c>
      <c r="AO52" s="156">
        <f t="shared" si="221"/>
        <v>0</v>
      </c>
      <c r="AP52" s="157">
        <f t="shared" si="122"/>
        <v>74</v>
      </c>
      <c r="AQ52" s="155">
        <f t="shared" ref="AQ52:AS52" si="374">AQ29</f>
        <v>0</v>
      </c>
      <c r="AR52" s="155">
        <f t="shared" si="374"/>
        <v>1</v>
      </c>
      <c r="AS52" s="155">
        <f t="shared" si="374"/>
        <v>0</v>
      </c>
      <c r="AT52" s="157">
        <f t="shared" si="223"/>
        <v>1</v>
      </c>
      <c r="AU52" s="155">
        <f t="shared" ref="AU52:BE52" si="375">AU29</f>
        <v>1</v>
      </c>
      <c r="AV52" s="155">
        <f t="shared" si="375"/>
        <v>5</v>
      </c>
      <c r="AW52" s="155">
        <f t="shared" si="375"/>
        <v>1</v>
      </c>
      <c r="AX52" s="155">
        <f t="shared" si="375"/>
        <v>0</v>
      </c>
      <c r="AY52" s="155">
        <f t="shared" si="375"/>
        <v>0</v>
      </c>
      <c r="AZ52" s="155">
        <f t="shared" si="375"/>
        <v>2</v>
      </c>
      <c r="BA52" s="155">
        <f t="shared" si="375"/>
        <v>0</v>
      </c>
      <c r="BB52" s="155">
        <f t="shared" si="375"/>
        <v>0</v>
      </c>
      <c r="BC52" s="155">
        <f t="shared" si="375"/>
        <v>0</v>
      </c>
      <c r="BD52" s="155">
        <f t="shared" si="375"/>
        <v>2</v>
      </c>
      <c r="BE52" s="155">
        <f t="shared" si="375"/>
        <v>0</v>
      </c>
      <c r="BF52" s="156">
        <f t="shared" si="123"/>
        <v>10</v>
      </c>
      <c r="BG52" s="157">
        <f t="shared" si="154"/>
        <v>12</v>
      </c>
      <c r="BH52" s="155">
        <f t="shared" ref="BH52:BQ52" si="376">BH29</f>
        <v>1</v>
      </c>
      <c r="BI52" s="155">
        <f t="shared" si="376"/>
        <v>0</v>
      </c>
      <c r="BJ52" s="155">
        <f t="shared" si="376"/>
        <v>3</v>
      </c>
      <c r="BK52" s="155">
        <f t="shared" si="376"/>
        <v>1</v>
      </c>
      <c r="BL52" s="155">
        <f t="shared" si="376"/>
        <v>1</v>
      </c>
      <c r="BM52" s="155">
        <f t="shared" si="376"/>
        <v>2</v>
      </c>
      <c r="BN52" s="155">
        <f t="shared" si="376"/>
        <v>0</v>
      </c>
      <c r="BO52" s="155">
        <f t="shared" si="376"/>
        <v>0</v>
      </c>
      <c r="BP52" s="155">
        <f t="shared" si="376"/>
        <v>0</v>
      </c>
      <c r="BQ52" s="155">
        <f t="shared" si="376"/>
        <v>0</v>
      </c>
      <c r="BR52" s="156">
        <f t="shared" si="155"/>
        <v>0</v>
      </c>
      <c r="BS52" s="157">
        <f t="shared" si="124"/>
        <v>8</v>
      </c>
      <c r="BT52" s="155">
        <f t="shared" ref="BT52:CC52" si="377">BT29</f>
        <v>0</v>
      </c>
      <c r="BU52" s="155">
        <f t="shared" si="377"/>
        <v>0</v>
      </c>
      <c r="BV52" s="155">
        <f t="shared" si="377"/>
        <v>0</v>
      </c>
      <c r="BW52" s="155">
        <f t="shared" si="377"/>
        <v>3</v>
      </c>
      <c r="BX52" s="155">
        <f t="shared" si="377"/>
        <v>0</v>
      </c>
      <c r="BY52" s="155">
        <f t="shared" si="377"/>
        <v>0</v>
      </c>
      <c r="BZ52" s="155">
        <f t="shared" si="377"/>
        <v>0</v>
      </c>
      <c r="CA52" s="155">
        <f t="shared" si="377"/>
        <v>0</v>
      </c>
      <c r="CB52" s="155">
        <f t="shared" si="377"/>
        <v>0</v>
      </c>
      <c r="CC52" s="155">
        <f t="shared" si="377"/>
        <v>0</v>
      </c>
      <c r="CD52" s="156">
        <f t="shared" si="163"/>
        <v>0</v>
      </c>
      <c r="CE52" s="293">
        <f>CE29+CE40</f>
        <v>31</v>
      </c>
      <c r="CF52" s="155">
        <f t="shared" ref="CF52:CJ52" si="378">CF29</f>
        <v>0</v>
      </c>
      <c r="CG52" s="155">
        <f t="shared" si="378"/>
        <v>0</v>
      </c>
      <c r="CH52" s="156">
        <f t="shared" si="228"/>
        <v>0</v>
      </c>
      <c r="CI52" s="155">
        <f t="shared" si="378"/>
        <v>0</v>
      </c>
      <c r="CJ52" s="155">
        <f t="shared" si="378"/>
        <v>0</v>
      </c>
      <c r="CK52" s="155">
        <f>CK29</f>
        <v>0</v>
      </c>
      <c r="CL52" s="155">
        <f>CL29</f>
        <v>0</v>
      </c>
      <c r="CM52" s="155">
        <f t="shared" si="126"/>
        <v>0</v>
      </c>
      <c r="CN52" s="155">
        <f t="shared" ref="CN52" si="379">CN29</f>
        <v>0</v>
      </c>
      <c r="CO52" s="157">
        <f t="shared" si="127"/>
        <v>34</v>
      </c>
      <c r="CP52" s="155">
        <f t="shared" ref="CP52:CR52" si="380">CP29</f>
        <v>0</v>
      </c>
      <c r="CQ52" s="155">
        <f t="shared" si="380"/>
        <v>0</v>
      </c>
      <c r="CR52" s="155">
        <f t="shared" si="380"/>
        <v>1</v>
      </c>
      <c r="CS52" s="156">
        <f t="shared" si="128"/>
        <v>1</v>
      </c>
      <c r="CT52" s="155">
        <f t="shared" ref="CT52:CW52" si="381">CT29</f>
        <v>1</v>
      </c>
      <c r="CU52" s="155">
        <f t="shared" si="381"/>
        <v>0</v>
      </c>
      <c r="CV52" s="155">
        <f t="shared" si="381"/>
        <v>0</v>
      </c>
      <c r="CW52" s="155">
        <f t="shared" si="381"/>
        <v>0</v>
      </c>
      <c r="CX52" s="156">
        <f t="shared" si="129"/>
        <v>0</v>
      </c>
      <c r="CY52" s="155">
        <f>CY29</f>
        <v>0</v>
      </c>
      <c r="CZ52" s="157">
        <f t="shared" si="130"/>
        <v>2</v>
      </c>
      <c r="DA52" s="155">
        <f t="shared" ref="DA52:DD52" si="382">DA29</f>
        <v>0</v>
      </c>
      <c r="DB52" s="155">
        <f t="shared" si="382"/>
        <v>1</v>
      </c>
      <c r="DC52" s="155">
        <f t="shared" si="382"/>
        <v>0</v>
      </c>
      <c r="DD52" s="155">
        <f t="shared" si="382"/>
        <v>4</v>
      </c>
      <c r="DE52" s="156">
        <f t="shared" si="164"/>
        <v>5</v>
      </c>
      <c r="DF52" s="155">
        <f t="shared" ref="DF52:DO52" si="383">DF29</f>
        <v>0</v>
      </c>
      <c r="DG52" s="155">
        <f t="shared" si="383"/>
        <v>0</v>
      </c>
      <c r="DH52" s="155">
        <f t="shared" si="383"/>
        <v>0</v>
      </c>
      <c r="DI52" s="155">
        <f t="shared" si="383"/>
        <v>1</v>
      </c>
      <c r="DJ52" s="155">
        <f t="shared" si="383"/>
        <v>0</v>
      </c>
      <c r="DK52" s="155">
        <f t="shared" si="383"/>
        <v>0</v>
      </c>
      <c r="DL52" s="155">
        <f t="shared" si="383"/>
        <v>0</v>
      </c>
      <c r="DM52" s="155">
        <f t="shared" si="383"/>
        <v>0</v>
      </c>
      <c r="DN52" s="155">
        <f t="shared" si="383"/>
        <v>0</v>
      </c>
      <c r="DO52" s="155">
        <f t="shared" si="383"/>
        <v>0</v>
      </c>
      <c r="DP52" s="156">
        <f t="shared" si="132"/>
        <v>1</v>
      </c>
      <c r="DQ52" s="157">
        <f t="shared" si="133"/>
        <v>6</v>
      </c>
      <c r="DR52" s="155">
        <f t="shared" ref="DR52:DT52" si="384">DR29</f>
        <v>0</v>
      </c>
      <c r="DS52" s="155">
        <f t="shared" si="384"/>
        <v>3</v>
      </c>
      <c r="DT52" s="155">
        <f t="shared" si="384"/>
        <v>0</v>
      </c>
      <c r="DU52" s="156">
        <f t="shared" si="134"/>
        <v>3</v>
      </c>
      <c r="DV52" s="166">
        <f t="shared" ref="DV52:EA52" si="385">DV29</f>
        <v>1</v>
      </c>
      <c r="DW52" s="155">
        <f t="shared" si="385"/>
        <v>2</v>
      </c>
      <c r="DX52" s="155">
        <f t="shared" si="385"/>
        <v>0</v>
      </c>
      <c r="DY52" s="155">
        <f t="shared" si="385"/>
        <v>0</v>
      </c>
      <c r="DZ52" s="155">
        <f t="shared" si="385"/>
        <v>0</v>
      </c>
      <c r="EA52" s="155">
        <f t="shared" si="385"/>
        <v>0</v>
      </c>
      <c r="EB52" s="156">
        <f t="shared" si="135"/>
        <v>0</v>
      </c>
      <c r="EC52" s="157">
        <f t="shared" si="136"/>
        <v>6</v>
      </c>
      <c r="ED52" s="155">
        <f t="shared" ref="ED52" si="386">ED29</f>
        <v>0</v>
      </c>
      <c r="EE52" s="157">
        <f t="shared" si="156"/>
        <v>0</v>
      </c>
      <c r="EF52" s="155">
        <f t="shared" ref="EF52:EK52" si="387">EF29</f>
        <v>0</v>
      </c>
      <c r="EG52" s="155">
        <f t="shared" si="387"/>
        <v>0</v>
      </c>
      <c r="EH52" s="155">
        <f t="shared" si="387"/>
        <v>0</v>
      </c>
      <c r="EI52" s="155">
        <f t="shared" si="387"/>
        <v>0</v>
      </c>
      <c r="EJ52" s="155">
        <f t="shared" si="387"/>
        <v>0</v>
      </c>
      <c r="EK52" s="155">
        <f t="shared" si="387"/>
        <v>0</v>
      </c>
      <c r="EL52" s="156">
        <f t="shared" si="157"/>
        <v>0</v>
      </c>
      <c r="EM52" s="155">
        <f t="shared" ref="EM52:EZ52" si="388">EM29</f>
        <v>0</v>
      </c>
      <c r="EN52" s="155">
        <f t="shared" si="388"/>
        <v>2</v>
      </c>
      <c r="EO52" s="155">
        <f t="shared" si="388"/>
        <v>0</v>
      </c>
      <c r="EP52" s="155">
        <f t="shared" si="388"/>
        <v>0</v>
      </c>
      <c r="EQ52" s="155">
        <f t="shared" si="388"/>
        <v>0</v>
      </c>
      <c r="ER52" s="155">
        <f t="shared" si="388"/>
        <v>0</v>
      </c>
      <c r="ES52" s="155">
        <f t="shared" si="388"/>
        <v>0</v>
      </c>
      <c r="ET52" s="155">
        <f t="shared" si="388"/>
        <v>1</v>
      </c>
      <c r="EU52" s="155">
        <f t="shared" si="388"/>
        <v>0</v>
      </c>
      <c r="EV52" s="155">
        <f t="shared" si="388"/>
        <v>0</v>
      </c>
      <c r="EW52" s="155">
        <f t="shared" si="388"/>
        <v>0</v>
      </c>
      <c r="EX52" s="155">
        <f t="shared" si="388"/>
        <v>0</v>
      </c>
      <c r="EY52" s="155">
        <f t="shared" si="388"/>
        <v>0</v>
      </c>
      <c r="EZ52" s="155">
        <f t="shared" si="388"/>
        <v>0</v>
      </c>
      <c r="FA52" s="156">
        <f t="shared" si="158"/>
        <v>1</v>
      </c>
      <c r="FB52" s="157">
        <f t="shared" si="137"/>
        <v>3</v>
      </c>
      <c r="FC52" s="293">
        <f>FC29+FC40</f>
        <v>91</v>
      </c>
      <c r="FD52" s="157">
        <f t="shared" si="138"/>
        <v>91</v>
      </c>
      <c r="FE52" s="155">
        <f t="shared" ref="FE52:FJ52" si="389">FE29</f>
        <v>0</v>
      </c>
      <c r="FF52" s="155">
        <f t="shared" si="389"/>
        <v>0</v>
      </c>
      <c r="FG52" s="155">
        <f t="shared" si="389"/>
        <v>0</v>
      </c>
      <c r="FH52" s="155">
        <f t="shared" si="389"/>
        <v>0</v>
      </c>
      <c r="FI52" s="155">
        <f t="shared" si="389"/>
        <v>0</v>
      </c>
      <c r="FJ52" s="155">
        <f t="shared" si="389"/>
        <v>0</v>
      </c>
      <c r="FK52" s="156">
        <f t="shared" si="254"/>
        <v>0</v>
      </c>
      <c r="FL52" s="155">
        <f t="shared" ref="FL52:FY52" si="390">FL29</f>
        <v>0</v>
      </c>
      <c r="FM52" s="155">
        <f t="shared" si="390"/>
        <v>1</v>
      </c>
      <c r="FN52" s="155">
        <f t="shared" si="390"/>
        <v>0</v>
      </c>
      <c r="FO52" s="155">
        <f t="shared" si="390"/>
        <v>0</v>
      </c>
      <c r="FP52" s="155">
        <f t="shared" si="390"/>
        <v>1</v>
      </c>
      <c r="FQ52" s="155">
        <f t="shared" si="390"/>
        <v>0</v>
      </c>
      <c r="FR52" s="155">
        <f t="shared" si="390"/>
        <v>1</v>
      </c>
      <c r="FS52" s="155">
        <f t="shared" si="390"/>
        <v>0</v>
      </c>
      <c r="FT52" s="155">
        <f t="shared" si="390"/>
        <v>0</v>
      </c>
      <c r="FU52" s="155">
        <f t="shared" si="390"/>
        <v>0</v>
      </c>
      <c r="FV52" s="155">
        <f t="shared" si="390"/>
        <v>0</v>
      </c>
      <c r="FW52" s="155">
        <f t="shared" si="390"/>
        <v>0</v>
      </c>
      <c r="FX52" s="155">
        <f t="shared" si="390"/>
        <v>2</v>
      </c>
      <c r="FY52" s="155">
        <f t="shared" si="390"/>
        <v>0</v>
      </c>
      <c r="FZ52" s="156">
        <f t="shared" si="140"/>
        <v>5</v>
      </c>
      <c r="GA52" s="157">
        <f t="shared" si="242"/>
        <v>5</v>
      </c>
      <c r="GB52" s="155">
        <f t="shared" ref="GB52:GI52" si="391">GB29</f>
        <v>0</v>
      </c>
      <c r="GC52" s="155">
        <f t="shared" si="391"/>
        <v>0</v>
      </c>
      <c r="GD52" s="155">
        <f t="shared" si="391"/>
        <v>1</v>
      </c>
      <c r="GE52" s="155">
        <f t="shared" si="391"/>
        <v>0</v>
      </c>
      <c r="GF52" s="155">
        <f t="shared" si="391"/>
        <v>0</v>
      </c>
      <c r="GG52" s="155">
        <f t="shared" si="391"/>
        <v>0</v>
      </c>
      <c r="GH52" s="155">
        <f t="shared" si="391"/>
        <v>0</v>
      </c>
      <c r="GI52" s="155">
        <f t="shared" si="391"/>
        <v>0</v>
      </c>
      <c r="GJ52" s="156">
        <f t="shared" si="244"/>
        <v>0</v>
      </c>
      <c r="GK52" s="155">
        <f t="shared" ref="GK52:GN52" si="392">GK29</f>
        <v>0</v>
      </c>
      <c r="GL52" s="155">
        <f t="shared" si="392"/>
        <v>6</v>
      </c>
      <c r="GM52" s="155">
        <f t="shared" si="392"/>
        <v>0</v>
      </c>
      <c r="GN52" s="155">
        <f t="shared" si="392"/>
        <v>0</v>
      </c>
      <c r="GO52" s="156">
        <f t="shared" si="246"/>
        <v>6</v>
      </c>
      <c r="GP52" s="156">
        <f t="shared" si="247"/>
        <v>7</v>
      </c>
      <c r="GQ52" s="157">
        <f t="shared" si="248"/>
        <v>7</v>
      </c>
      <c r="GR52" s="293">
        <f>GR29+GR40</f>
        <v>43</v>
      </c>
      <c r="GS52" s="293">
        <f t="shared" ref="GS52:GV52" si="393">GS29+GS40</f>
        <v>17</v>
      </c>
      <c r="GT52" s="293">
        <f t="shared" si="393"/>
        <v>23</v>
      </c>
      <c r="GU52" s="293">
        <f t="shared" si="393"/>
        <v>10</v>
      </c>
      <c r="GV52" s="293">
        <f t="shared" si="393"/>
        <v>6</v>
      </c>
      <c r="GW52" s="156">
        <f t="shared" si="145"/>
        <v>16</v>
      </c>
      <c r="GX52" s="166">
        <f t="shared" ref="GX52:HA52" si="394">GX29</f>
        <v>12</v>
      </c>
      <c r="GY52" s="166">
        <f t="shared" si="394"/>
        <v>11</v>
      </c>
      <c r="GZ52" s="166">
        <f t="shared" si="394"/>
        <v>2</v>
      </c>
      <c r="HA52" s="166">
        <f t="shared" si="394"/>
        <v>6</v>
      </c>
      <c r="HB52" s="157">
        <f t="shared" si="146"/>
        <v>130</v>
      </c>
      <c r="HE52" s="290">
        <f>HE29</f>
        <v>50</v>
      </c>
      <c r="HF52" s="290">
        <f>HF29</f>
        <v>24</v>
      </c>
      <c r="HG52" s="290">
        <f>HG29</f>
        <v>222</v>
      </c>
      <c r="HH52" s="291">
        <f t="shared" si="13"/>
        <v>296</v>
      </c>
      <c r="HI52" s="161"/>
      <c r="HJ52" s="184" t="s">
        <v>281</v>
      </c>
      <c r="HK52" s="310" t="s">
        <v>262</v>
      </c>
      <c r="HL52" s="272">
        <v>0</v>
      </c>
      <c r="HM52" s="237">
        <f>AF17</f>
        <v>62</v>
      </c>
      <c r="HN52" s="237">
        <v>0</v>
      </c>
      <c r="HO52" s="237">
        <v>0</v>
      </c>
      <c r="HP52" s="237">
        <v>0</v>
      </c>
      <c r="HQ52" s="237">
        <v>0</v>
      </c>
      <c r="HR52" s="273">
        <v>0</v>
      </c>
      <c r="HS52" s="237">
        <v>0</v>
      </c>
      <c r="HT52" s="237">
        <f>FC17</f>
        <v>96</v>
      </c>
      <c r="HU52" s="237">
        <f>GR17+GS17+GT17+GU17+GV17+GX17+GY17+GZ17+HA17</f>
        <v>161</v>
      </c>
      <c r="HV52" s="237">
        <v>0</v>
      </c>
      <c r="HW52" s="237">
        <v>0</v>
      </c>
      <c r="HX52" s="237">
        <v>0</v>
      </c>
      <c r="HY52" s="237">
        <v>0</v>
      </c>
      <c r="HZ52" s="238">
        <v>0</v>
      </c>
      <c r="IA52" s="225">
        <f t="shared" si="355"/>
        <v>319</v>
      </c>
    </row>
    <row r="53" spans="1:248" s="159" customFormat="1" ht="19.5" customHeight="1">
      <c r="A53" s="274"/>
      <c r="B53" s="302" t="s">
        <v>346</v>
      </c>
      <c r="C53" s="166">
        <f t="shared" si="211"/>
        <v>662</v>
      </c>
      <c r="D53" s="155">
        <f>D36</f>
        <v>0</v>
      </c>
      <c r="E53" s="155">
        <f t="shared" ref="E53:K53" si="395">E36</f>
        <v>0</v>
      </c>
      <c r="F53" s="155">
        <f t="shared" si="395"/>
        <v>0</v>
      </c>
      <c r="G53" s="155">
        <f t="shared" si="395"/>
        <v>0</v>
      </c>
      <c r="H53" s="155">
        <f t="shared" si="395"/>
        <v>0</v>
      </c>
      <c r="I53" s="155">
        <f t="shared" si="395"/>
        <v>0</v>
      </c>
      <c r="J53" s="155">
        <f t="shared" si="395"/>
        <v>0</v>
      </c>
      <c r="K53" s="155">
        <f t="shared" si="395"/>
        <v>0</v>
      </c>
      <c r="L53" s="156">
        <f t="shared" si="161"/>
        <v>0</v>
      </c>
      <c r="M53" s="157">
        <f t="shared" si="213"/>
        <v>0</v>
      </c>
      <c r="N53" s="155">
        <f t="shared" ref="N53:O54" si="396">N36</f>
        <v>0</v>
      </c>
      <c r="O53" s="155">
        <f t="shared" si="396"/>
        <v>0</v>
      </c>
      <c r="P53" s="156">
        <f>SUM(N53:O53)</f>
        <v>0</v>
      </c>
      <c r="Q53" s="155">
        <f>Q36</f>
        <v>1</v>
      </c>
      <c r="R53" s="166">
        <f t="shared" ref="R53:S53" si="397">R36+R37+R38+R39</f>
        <v>1</v>
      </c>
      <c r="S53" s="166">
        <f t="shared" si="397"/>
        <v>0</v>
      </c>
      <c r="T53" s="156">
        <f>SUM(R53:S53)</f>
        <v>1</v>
      </c>
      <c r="U53" s="155">
        <f t="shared" ref="U53:W54" si="398">U36</f>
        <v>0</v>
      </c>
      <c r="V53" s="155">
        <f t="shared" si="398"/>
        <v>0</v>
      </c>
      <c r="W53" s="155">
        <f t="shared" si="398"/>
        <v>0</v>
      </c>
      <c r="X53" s="156">
        <f t="shared" si="118"/>
        <v>0</v>
      </c>
      <c r="Y53" s="155">
        <f t="shared" ref="Y53:Z54" si="399">Y36</f>
        <v>0</v>
      </c>
      <c r="Z53" s="155">
        <f t="shared" si="399"/>
        <v>0</v>
      </c>
      <c r="AA53" s="156">
        <f t="shared" si="119"/>
        <v>0</v>
      </c>
      <c r="AB53" s="155">
        <f t="shared" ref="AB53:AD53" si="400">AB36</f>
        <v>0</v>
      </c>
      <c r="AC53" s="155">
        <f t="shared" si="400"/>
        <v>0</v>
      </c>
      <c r="AD53" s="155">
        <f t="shared" si="400"/>
        <v>0</v>
      </c>
      <c r="AE53" s="156">
        <f>SUM(AB53:AD53)</f>
        <v>0</v>
      </c>
      <c r="AF53" s="155">
        <f t="shared" ref="AF53:AJ54" si="401">AF36</f>
        <v>0</v>
      </c>
      <c r="AG53" s="155">
        <f t="shared" si="401"/>
        <v>0</v>
      </c>
      <c r="AH53" s="155">
        <f t="shared" si="401"/>
        <v>0</v>
      </c>
      <c r="AI53" s="155">
        <f t="shared" si="401"/>
        <v>0</v>
      </c>
      <c r="AJ53" s="155">
        <f t="shared" si="401"/>
        <v>0</v>
      </c>
      <c r="AK53" s="156">
        <f t="shared" si="121"/>
        <v>0</v>
      </c>
      <c r="AL53" s="155">
        <f t="shared" ref="AL53:AM54" si="402">AL36</f>
        <v>0</v>
      </c>
      <c r="AM53" s="155">
        <f t="shared" si="402"/>
        <v>0</v>
      </c>
      <c r="AN53" s="156">
        <f t="shared" si="152"/>
        <v>0</v>
      </c>
      <c r="AO53" s="156">
        <f t="shared" si="221"/>
        <v>0</v>
      </c>
      <c r="AP53" s="157">
        <f t="shared" si="122"/>
        <v>2</v>
      </c>
      <c r="AQ53" s="155">
        <f t="shared" ref="AQ53:AS54" si="403">AQ36</f>
        <v>0</v>
      </c>
      <c r="AR53" s="155">
        <f t="shared" si="403"/>
        <v>1</v>
      </c>
      <c r="AS53" s="155">
        <f>AS36</f>
        <v>0</v>
      </c>
      <c r="AT53" s="157">
        <f>SUM(AR53:AS53)</f>
        <v>1</v>
      </c>
      <c r="AU53" s="155">
        <f t="shared" ref="AU53:BE54" si="404">AU36</f>
        <v>0</v>
      </c>
      <c r="AV53" s="155">
        <f t="shared" si="404"/>
        <v>0</v>
      </c>
      <c r="AW53" s="155">
        <f t="shared" si="404"/>
        <v>0</v>
      </c>
      <c r="AX53" s="155">
        <f t="shared" si="404"/>
        <v>0</v>
      </c>
      <c r="AY53" s="155">
        <f t="shared" si="404"/>
        <v>0</v>
      </c>
      <c r="AZ53" s="155">
        <f t="shared" si="404"/>
        <v>0</v>
      </c>
      <c r="BA53" s="155">
        <f t="shared" si="404"/>
        <v>0</v>
      </c>
      <c r="BB53" s="155">
        <f t="shared" si="404"/>
        <v>0</v>
      </c>
      <c r="BC53" s="155">
        <f t="shared" si="404"/>
        <v>0</v>
      </c>
      <c r="BD53" s="155">
        <f t="shared" si="404"/>
        <v>0</v>
      </c>
      <c r="BE53" s="155">
        <f t="shared" si="404"/>
        <v>0</v>
      </c>
      <c r="BF53" s="156">
        <f t="shared" si="123"/>
        <v>0</v>
      </c>
      <c r="BG53" s="157">
        <f t="shared" si="154"/>
        <v>1</v>
      </c>
      <c r="BH53" s="155">
        <f t="shared" ref="BH53:BQ53" si="405">BH36</f>
        <v>0</v>
      </c>
      <c r="BI53" s="155">
        <f t="shared" si="405"/>
        <v>0</v>
      </c>
      <c r="BJ53" s="155">
        <f t="shared" si="405"/>
        <v>0</v>
      </c>
      <c r="BK53" s="155">
        <f t="shared" si="405"/>
        <v>0</v>
      </c>
      <c r="BL53" s="155">
        <f t="shared" si="405"/>
        <v>0</v>
      </c>
      <c r="BM53" s="155">
        <f t="shared" si="405"/>
        <v>0</v>
      </c>
      <c r="BN53" s="155">
        <f t="shared" si="405"/>
        <v>0</v>
      </c>
      <c r="BO53" s="155">
        <f t="shared" si="405"/>
        <v>0</v>
      </c>
      <c r="BP53" s="155">
        <f t="shared" si="405"/>
        <v>0</v>
      </c>
      <c r="BQ53" s="155">
        <f t="shared" si="405"/>
        <v>0</v>
      </c>
      <c r="BR53" s="156">
        <f t="shared" si="155"/>
        <v>0</v>
      </c>
      <c r="BS53" s="157">
        <f t="shared" si="124"/>
        <v>0</v>
      </c>
      <c r="BT53" s="155">
        <f t="shared" ref="BT53:CC54" si="406">BT36</f>
        <v>0</v>
      </c>
      <c r="BU53" s="155">
        <f t="shared" si="406"/>
        <v>0</v>
      </c>
      <c r="BV53" s="155">
        <f t="shared" si="406"/>
        <v>0</v>
      </c>
      <c r="BW53" s="155">
        <f t="shared" si="406"/>
        <v>0</v>
      </c>
      <c r="BX53" s="155">
        <f t="shared" si="406"/>
        <v>0</v>
      </c>
      <c r="BY53" s="155">
        <f t="shared" si="406"/>
        <v>0</v>
      </c>
      <c r="BZ53" s="155">
        <f t="shared" si="406"/>
        <v>0</v>
      </c>
      <c r="CA53" s="155">
        <f t="shared" si="406"/>
        <v>0</v>
      </c>
      <c r="CB53" s="155">
        <f t="shared" si="406"/>
        <v>0</v>
      </c>
      <c r="CC53" s="155">
        <f t="shared" si="406"/>
        <v>0</v>
      </c>
      <c r="CD53" s="156">
        <f t="shared" si="163"/>
        <v>0</v>
      </c>
      <c r="CE53" s="155">
        <f t="shared" ref="CE53:CJ54" si="407">CE36</f>
        <v>0</v>
      </c>
      <c r="CF53" s="155">
        <f t="shared" si="407"/>
        <v>0</v>
      </c>
      <c r="CG53" s="155">
        <f t="shared" si="407"/>
        <v>0</v>
      </c>
      <c r="CH53" s="156">
        <f t="shared" si="228"/>
        <v>0</v>
      </c>
      <c r="CI53" s="155">
        <f t="shared" si="407"/>
        <v>0</v>
      </c>
      <c r="CJ53" s="155">
        <f t="shared" si="407"/>
        <v>0</v>
      </c>
      <c r="CK53" s="155">
        <f>CK36</f>
        <v>0</v>
      </c>
      <c r="CL53" s="155">
        <f>CL36</f>
        <v>0</v>
      </c>
      <c r="CM53" s="155">
        <f t="shared" si="126"/>
        <v>0</v>
      </c>
      <c r="CN53" s="155">
        <f>CN36</f>
        <v>0</v>
      </c>
      <c r="CO53" s="157">
        <f t="shared" si="127"/>
        <v>0</v>
      </c>
      <c r="CP53" s="155">
        <f t="shared" ref="CP53:CR54" si="408">CP36</f>
        <v>0</v>
      </c>
      <c r="CQ53" s="155">
        <f t="shared" si="408"/>
        <v>0</v>
      </c>
      <c r="CR53" s="155">
        <f t="shared" si="408"/>
        <v>0</v>
      </c>
      <c r="CS53" s="156">
        <f t="shared" si="128"/>
        <v>0</v>
      </c>
      <c r="CT53" s="155">
        <f t="shared" ref="CT53:CW54" si="409">CT36</f>
        <v>0</v>
      </c>
      <c r="CU53" s="155">
        <f t="shared" si="409"/>
        <v>0</v>
      </c>
      <c r="CV53" s="155">
        <f t="shared" si="409"/>
        <v>0</v>
      </c>
      <c r="CW53" s="155">
        <f t="shared" si="409"/>
        <v>0</v>
      </c>
      <c r="CX53" s="156">
        <f t="shared" si="129"/>
        <v>0</v>
      </c>
      <c r="CY53" s="155">
        <f>CY36</f>
        <v>0</v>
      </c>
      <c r="CZ53" s="157">
        <f t="shared" si="130"/>
        <v>0</v>
      </c>
      <c r="DA53" s="155">
        <f t="shared" ref="DA53:DD54" si="410">DA36</f>
        <v>0</v>
      </c>
      <c r="DB53" s="155">
        <f t="shared" si="410"/>
        <v>1</v>
      </c>
      <c r="DC53" s="155">
        <f t="shared" si="410"/>
        <v>0</v>
      </c>
      <c r="DD53" s="155">
        <f t="shared" si="410"/>
        <v>0</v>
      </c>
      <c r="DE53" s="156">
        <f t="shared" si="164"/>
        <v>1</v>
      </c>
      <c r="DF53" s="155">
        <f t="shared" ref="DF53:DO54" si="411">DF36</f>
        <v>0</v>
      </c>
      <c r="DG53" s="155">
        <f t="shared" si="411"/>
        <v>0</v>
      </c>
      <c r="DH53" s="155">
        <f t="shared" si="411"/>
        <v>0</v>
      </c>
      <c r="DI53" s="155">
        <f t="shared" si="411"/>
        <v>0</v>
      </c>
      <c r="DJ53" s="155">
        <f t="shared" si="411"/>
        <v>0</v>
      </c>
      <c r="DK53" s="155">
        <f t="shared" si="411"/>
        <v>0</v>
      </c>
      <c r="DL53" s="155">
        <f t="shared" si="411"/>
        <v>0</v>
      </c>
      <c r="DM53" s="155">
        <f t="shared" si="411"/>
        <v>0</v>
      </c>
      <c r="DN53" s="155">
        <f t="shared" si="411"/>
        <v>0</v>
      </c>
      <c r="DO53" s="155">
        <f t="shared" si="411"/>
        <v>0</v>
      </c>
      <c r="DP53" s="156">
        <f t="shared" si="132"/>
        <v>0</v>
      </c>
      <c r="DQ53" s="157">
        <f t="shared" si="133"/>
        <v>1</v>
      </c>
      <c r="DR53" s="155">
        <f t="shared" ref="DR53:EZ54" si="412">DR36</f>
        <v>0</v>
      </c>
      <c r="DS53" s="155">
        <f t="shared" si="412"/>
        <v>0</v>
      </c>
      <c r="DT53" s="155">
        <f t="shared" si="412"/>
        <v>0</v>
      </c>
      <c r="DU53" s="156">
        <f t="shared" si="134"/>
        <v>0</v>
      </c>
      <c r="DV53" s="155">
        <f t="shared" si="412"/>
        <v>0</v>
      </c>
      <c r="DW53" s="155">
        <f t="shared" si="412"/>
        <v>0</v>
      </c>
      <c r="DX53" s="155">
        <f t="shared" si="412"/>
        <v>0</v>
      </c>
      <c r="DY53" s="155">
        <f t="shared" si="412"/>
        <v>0</v>
      </c>
      <c r="DZ53" s="155">
        <f t="shared" si="412"/>
        <v>0</v>
      </c>
      <c r="EA53" s="155">
        <f t="shared" si="412"/>
        <v>0</v>
      </c>
      <c r="EB53" s="156">
        <f t="shared" si="135"/>
        <v>0</v>
      </c>
      <c r="EC53" s="157">
        <f t="shared" si="136"/>
        <v>0</v>
      </c>
      <c r="ED53" s="155">
        <f t="shared" si="412"/>
        <v>0</v>
      </c>
      <c r="EE53" s="157">
        <f t="shared" si="156"/>
        <v>0</v>
      </c>
      <c r="EF53" s="155">
        <f t="shared" si="412"/>
        <v>0</v>
      </c>
      <c r="EG53" s="155">
        <f t="shared" si="412"/>
        <v>0</v>
      </c>
      <c r="EH53" s="155">
        <f t="shared" si="412"/>
        <v>0</v>
      </c>
      <c r="EI53" s="155">
        <f t="shared" si="412"/>
        <v>0</v>
      </c>
      <c r="EJ53" s="155">
        <f t="shared" si="412"/>
        <v>0</v>
      </c>
      <c r="EK53" s="155">
        <f t="shared" si="412"/>
        <v>0</v>
      </c>
      <c r="EL53" s="156">
        <f t="shared" si="157"/>
        <v>0</v>
      </c>
      <c r="EM53" s="155">
        <f t="shared" si="412"/>
        <v>0</v>
      </c>
      <c r="EN53" s="155">
        <f t="shared" si="412"/>
        <v>1</v>
      </c>
      <c r="EO53" s="155">
        <f t="shared" si="412"/>
        <v>0</v>
      </c>
      <c r="EP53" s="155">
        <f t="shared" si="412"/>
        <v>0</v>
      </c>
      <c r="EQ53" s="155">
        <f t="shared" si="412"/>
        <v>0</v>
      </c>
      <c r="ER53" s="155">
        <f t="shared" si="412"/>
        <v>0</v>
      </c>
      <c r="ES53" s="155">
        <f t="shared" si="412"/>
        <v>0</v>
      </c>
      <c r="ET53" s="155">
        <f t="shared" si="412"/>
        <v>0</v>
      </c>
      <c r="EU53" s="155">
        <f t="shared" si="412"/>
        <v>0</v>
      </c>
      <c r="EV53" s="155">
        <f t="shared" si="412"/>
        <v>0</v>
      </c>
      <c r="EW53" s="155">
        <f t="shared" si="412"/>
        <v>0</v>
      </c>
      <c r="EX53" s="155">
        <f t="shared" si="412"/>
        <v>0</v>
      </c>
      <c r="EY53" s="155">
        <f t="shared" si="412"/>
        <v>0</v>
      </c>
      <c r="EZ53" s="155">
        <f t="shared" si="412"/>
        <v>0</v>
      </c>
      <c r="FA53" s="156">
        <f t="shared" si="158"/>
        <v>0</v>
      </c>
      <c r="FB53" s="157">
        <f t="shared" si="137"/>
        <v>1</v>
      </c>
      <c r="FC53" s="155">
        <f t="shared" ref="FC53" si="413">FC36</f>
        <v>0</v>
      </c>
      <c r="FD53" s="157">
        <f t="shared" si="138"/>
        <v>0</v>
      </c>
      <c r="FE53" s="155">
        <f t="shared" ref="FE53:FJ54" si="414">FE36</f>
        <v>0</v>
      </c>
      <c r="FF53" s="155">
        <f t="shared" si="414"/>
        <v>0</v>
      </c>
      <c r="FG53" s="155">
        <f t="shared" si="414"/>
        <v>0</v>
      </c>
      <c r="FH53" s="155">
        <f t="shared" si="414"/>
        <v>0</v>
      </c>
      <c r="FI53" s="155">
        <f t="shared" si="414"/>
        <v>0</v>
      </c>
      <c r="FJ53" s="155">
        <f t="shared" si="414"/>
        <v>0</v>
      </c>
      <c r="FK53" s="156">
        <f t="shared" si="254"/>
        <v>0</v>
      </c>
      <c r="FL53" s="155">
        <f t="shared" ref="FL53:FY54" si="415">FL36</f>
        <v>0</v>
      </c>
      <c r="FM53" s="155">
        <f t="shared" si="415"/>
        <v>0</v>
      </c>
      <c r="FN53" s="155">
        <f t="shared" si="415"/>
        <v>0</v>
      </c>
      <c r="FO53" s="155">
        <f t="shared" si="415"/>
        <v>0</v>
      </c>
      <c r="FP53" s="155">
        <f t="shared" si="415"/>
        <v>0</v>
      </c>
      <c r="FQ53" s="155">
        <f t="shared" si="415"/>
        <v>0</v>
      </c>
      <c r="FR53" s="155">
        <f t="shared" si="415"/>
        <v>0</v>
      </c>
      <c r="FS53" s="155">
        <f t="shared" si="415"/>
        <v>0</v>
      </c>
      <c r="FT53" s="155">
        <f t="shared" si="415"/>
        <v>0</v>
      </c>
      <c r="FU53" s="155">
        <f t="shared" si="415"/>
        <v>0</v>
      </c>
      <c r="FV53" s="155">
        <f t="shared" si="415"/>
        <v>0</v>
      </c>
      <c r="FW53" s="155">
        <f t="shared" si="415"/>
        <v>0</v>
      </c>
      <c r="FX53" s="155">
        <f t="shared" si="415"/>
        <v>0</v>
      </c>
      <c r="FY53" s="155">
        <f t="shared" si="415"/>
        <v>0</v>
      </c>
      <c r="FZ53" s="156">
        <f t="shared" si="140"/>
        <v>0</v>
      </c>
      <c r="GA53" s="157">
        <f t="shared" si="242"/>
        <v>0</v>
      </c>
      <c r="GB53" s="293">
        <f>GB36+GB40</f>
        <v>13</v>
      </c>
      <c r="GC53" s="293">
        <f t="shared" ref="GC53:GI53" si="416">GC36+GC40</f>
        <v>95</v>
      </c>
      <c r="GD53" s="293">
        <f t="shared" si="416"/>
        <v>12</v>
      </c>
      <c r="GE53" s="293">
        <f t="shared" si="416"/>
        <v>7</v>
      </c>
      <c r="GF53" s="293">
        <f t="shared" si="416"/>
        <v>15</v>
      </c>
      <c r="GG53" s="293">
        <f t="shared" si="416"/>
        <v>13</v>
      </c>
      <c r="GH53" s="293">
        <f t="shared" si="416"/>
        <v>0</v>
      </c>
      <c r="GI53" s="293">
        <f t="shared" si="416"/>
        <v>1</v>
      </c>
      <c r="GJ53" s="156">
        <f t="shared" si="244"/>
        <v>36</v>
      </c>
      <c r="GK53" s="293">
        <f>GK36+GK40</f>
        <v>12</v>
      </c>
      <c r="GL53" s="293">
        <f>GL36+GL40</f>
        <v>484</v>
      </c>
      <c r="GM53" s="293">
        <f t="shared" ref="GM53:GN53" si="417">GM36+GM40</f>
        <v>5</v>
      </c>
      <c r="GN53" s="293">
        <f t="shared" si="417"/>
        <v>0</v>
      </c>
      <c r="GO53" s="156">
        <f>SUM(GK53:GN53)</f>
        <v>501</v>
      </c>
      <c r="GP53" s="156">
        <f t="shared" si="247"/>
        <v>513</v>
      </c>
      <c r="GQ53" s="157">
        <f t="shared" si="248"/>
        <v>657</v>
      </c>
      <c r="GR53" s="155">
        <f t="shared" ref="GR53:GV54" si="418">GR36</f>
        <v>0</v>
      </c>
      <c r="GS53" s="155">
        <f t="shared" si="418"/>
        <v>0</v>
      </c>
      <c r="GT53" s="155">
        <f t="shared" si="418"/>
        <v>0</v>
      </c>
      <c r="GU53" s="155">
        <f t="shared" si="418"/>
        <v>0</v>
      </c>
      <c r="GV53" s="155">
        <f t="shared" si="418"/>
        <v>0</v>
      </c>
      <c r="GW53" s="156">
        <f t="shared" si="145"/>
        <v>0</v>
      </c>
      <c r="GX53" s="155">
        <f t="shared" ref="GX53:HA54" si="419">GX36</f>
        <v>0</v>
      </c>
      <c r="GY53" s="155">
        <f t="shared" si="419"/>
        <v>0</v>
      </c>
      <c r="GZ53" s="155">
        <f t="shared" si="419"/>
        <v>0</v>
      </c>
      <c r="HA53" s="155">
        <f t="shared" si="419"/>
        <v>0</v>
      </c>
      <c r="HB53" s="157">
        <f t="shared" si="146"/>
        <v>0</v>
      </c>
      <c r="HE53" s="290">
        <f t="shared" ref="HE53:HG54" si="420">HE36</f>
        <v>381</v>
      </c>
      <c r="HF53" s="290">
        <f>HF36</f>
        <v>2</v>
      </c>
      <c r="HG53" s="290">
        <f t="shared" si="420"/>
        <v>0</v>
      </c>
      <c r="HH53" s="291">
        <f t="shared" si="13"/>
        <v>383</v>
      </c>
      <c r="HI53" s="161"/>
      <c r="HJ53" s="187" t="s">
        <v>284</v>
      </c>
      <c r="HK53" s="310" t="s">
        <v>262</v>
      </c>
      <c r="HL53" s="277">
        <v>0</v>
      </c>
      <c r="HM53" s="240">
        <f>AF55</f>
        <v>61</v>
      </c>
      <c r="HN53" s="240">
        <v>0</v>
      </c>
      <c r="HO53" s="240">
        <v>0</v>
      </c>
      <c r="HP53" s="240">
        <v>0</v>
      </c>
      <c r="HQ53" s="240">
        <v>0</v>
      </c>
      <c r="HR53" s="278">
        <v>0</v>
      </c>
      <c r="HS53" s="240">
        <v>0</v>
      </c>
      <c r="HT53" s="240">
        <f>FC55</f>
        <v>96</v>
      </c>
      <c r="HU53" s="240">
        <f>GR55+GS55+GT55+GU55+GV55+GX55+GY55+GZ55+HA55</f>
        <v>170</v>
      </c>
      <c r="HV53" s="240">
        <v>0</v>
      </c>
      <c r="HW53" s="240">
        <v>0</v>
      </c>
      <c r="HX53" s="240">
        <v>0</v>
      </c>
      <c r="HY53" s="240">
        <v>0</v>
      </c>
      <c r="HZ53" s="241">
        <v>0</v>
      </c>
      <c r="IA53" s="225">
        <f t="shared" si="355"/>
        <v>327</v>
      </c>
    </row>
    <row r="54" spans="1:248" s="159" customFormat="1" ht="21.75" customHeight="1">
      <c r="A54" s="274"/>
      <c r="B54" s="302" t="s">
        <v>347</v>
      </c>
      <c r="C54" s="166">
        <f t="shared" si="211"/>
        <v>1048</v>
      </c>
      <c r="D54" s="293">
        <f t="shared" ref="D54:K54" si="421">D37+D40</f>
        <v>108</v>
      </c>
      <c r="E54" s="293">
        <f t="shared" si="421"/>
        <v>116</v>
      </c>
      <c r="F54" s="293">
        <f t="shared" si="421"/>
        <v>130</v>
      </c>
      <c r="G54" s="293">
        <f t="shared" si="421"/>
        <v>138</v>
      </c>
      <c r="H54" s="293">
        <f t="shared" si="421"/>
        <v>128</v>
      </c>
      <c r="I54" s="293">
        <f t="shared" si="421"/>
        <v>110</v>
      </c>
      <c r="J54" s="293">
        <f t="shared" si="421"/>
        <v>60</v>
      </c>
      <c r="K54" s="293">
        <f t="shared" si="421"/>
        <v>40</v>
      </c>
      <c r="L54" s="156">
        <f t="shared" si="161"/>
        <v>100</v>
      </c>
      <c r="M54" s="157">
        <f t="shared" si="213"/>
        <v>830</v>
      </c>
      <c r="N54" s="155">
        <f t="shared" si="396"/>
        <v>0</v>
      </c>
      <c r="O54" s="155">
        <f t="shared" si="396"/>
        <v>0</v>
      </c>
      <c r="P54" s="156">
        <f>SUM(N54:O54)</f>
        <v>0</v>
      </c>
      <c r="Q54" s="155">
        <f t="shared" ref="Q54:R54" si="422">Q37</f>
        <v>1</v>
      </c>
      <c r="R54" s="155">
        <f t="shared" si="422"/>
        <v>0</v>
      </c>
      <c r="S54" s="155">
        <f>S37</f>
        <v>0</v>
      </c>
      <c r="T54" s="156">
        <f>SUM(R54:S54)</f>
        <v>0</v>
      </c>
      <c r="U54" s="155">
        <f t="shared" si="398"/>
        <v>1</v>
      </c>
      <c r="V54" s="155">
        <f t="shared" si="398"/>
        <v>2</v>
      </c>
      <c r="W54" s="155">
        <f t="shared" si="398"/>
        <v>1</v>
      </c>
      <c r="X54" s="156">
        <f t="shared" si="118"/>
        <v>3</v>
      </c>
      <c r="Y54" s="155">
        <f t="shared" si="399"/>
        <v>0</v>
      </c>
      <c r="Z54" s="155">
        <f t="shared" si="399"/>
        <v>0</v>
      </c>
      <c r="AA54" s="156">
        <f t="shared" si="119"/>
        <v>0</v>
      </c>
      <c r="AB54" s="293">
        <f>AB37+AB40</f>
        <v>1</v>
      </c>
      <c r="AC54" s="293">
        <f t="shared" ref="AC54:AD54" si="423">AC37+AC40</f>
        <v>1</v>
      </c>
      <c r="AD54" s="293">
        <f t="shared" si="423"/>
        <v>1</v>
      </c>
      <c r="AE54" s="156">
        <f>SUM(AB54:AD54)</f>
        <v>3</v>
      </c>
      <c r="AF54" s="155">
        <f t="shared" si="401"/>
        <v>2</v>
      </c>
      <c r="AG54" s="155">
        <f t="shared" si="401"/>
        <v>0</v>
      </c>
      <c r="AH54" s="155">
        <f t="shared" si="401"/>
        <v>0</v>
      </c>
      <c r="AI54" s="155">
        <f t="shared" si="401"/>
        <v>0</v>
      </c>
      <c r="AJ54" s="155">
        <f t="shared" si="401"/>
        <v>0</v>
      </c>
      <c r="AK54" s="156">
        <f t="shared" si="121"/>
        <v>0</v>
      </c>
      <c r="AL54" s="155">
        <f t="shared" si="402"/>
        <v>0</v>
      </c>
      <c r="AM54" s="155">
        <f t="shared" si="402"/>
        <v>0</v>
      </c>
      <c r="AN54" s="156">
        <f t="shared" si="152"/>
        <v>0</v>
      </c>
      <c r="AO54" s="156">
        <f t="shared" si="221"/>
        <v>0</v>
      </c>
      <c r="AP54" s="157">
        <f t="shared" si="122"/>
        <v>10</v>
      </c>
      <c r="AQ54" s="155">
        <f t="shared" si="403"/>
        <v>0</v>
      </c>
      <c r="AR54" s="155">
        <f t="shared" si="403"/>
        <v>1</v>
      </c>
      <c r="AS54" s="155">
        <f t="shared" si="403"/>
        <v>0</v>
      </c>
      <c r="AT54" s="157">
        <f>SUM(AR54:AS54)</f>
        <v>1</v>
      </c>
      <c r="AU54" s="293">
        <f>AU37+AU40</f>
        <v>3</v>
      </c>
      <c r="AV54" s="293">
        <f>AV37+AV40</f>
        <v>30</v>
      </c>
      <c r="AW54" s="155">
        <f t="shared" si="404"/>
        <v>1</v>
      </c>
      <c r="AX54" s="155">
        <f t="shared" si="404"/>
        <v>0</v>
      </c>
      <c r="AY54" s="155">
        <f t="shared" si="404"/>
        <v>0</v>
      </c>
      <c r="AZ54" s="155">
        <f t="shared" si="404"/>
        <v>0</v>
      </c>
      <c r="BA54" s="155">
        <f t="shared" si="404"/>
        <v>0</v>
      </c>
      <c r="BB54" s="155">
        <f t="shared" si="404"/>
        <v>0</v>
      </c>
      <c r="BC54" s="155">
        <f t="shared" si="404"/>
        <v>0</v>
      </c>
      <c r="BD54" s="155">
        <f t="shared" si="404"/>
        <v>1</v>
      </c>
      <c r="BE54" s="155">
        <f t="shared" si="404"/>
        <v>0</v>
      </c>
      <c r="BF54" s="156">
        <f t="shared" ref="BF54" si="424">SUM(AV54:BE54)</f>
        <v>32</v>
      </c>
      <c r="BG54" s="157">
        <f t="shared" si="154"/>
        <v>36</v>
      </c>
      <c r="BH54" s="293">
        <f>BH37+BH40</f>
        <v>36</v>
      </c>
      <c r="BI54" s="293">
        <f t="shared" ref="BI54:BQ54" si="425">BI37+BI40</f>
        <v>1</v>
      </c>
      <c r="BJ54" s="293">
        <f t="shared" si="425"/>
        <v>44</v>
      </c>
      <c r="BK54" s="293">
        <f t="shared" si="425"/>
        <v>12</v>
      </c>
      <c r="BL54" s="293">
        <f t="shared" si="425"/>
        <v>17</v>
      </c>
      <c r="BM54" s="293">
        <f t="shared" si="425"/>
        <v>17</v>
      </c>
      <c r="BN54" s="293">
        <f t="shared" si="425"/>
        <v>0</v>
      </c>
      <c r="BO54" s="293">
        <f t="shared" si="425"/>
        <v>0</v>
      </c>
      <c r="BP54" s="293">
        <f t="shared" si="425"/>
        <v>1</v>
      </c>
      <c r="BQ54" s="293">
        <f t="shared" si="425"/>
        <v>3</v>
      </c>
      <c r="BR54" s="156">
        <f t="shared" si="155"/>
        <v>4</v>
      </c>
      <c r="BS54" s="157">
        <f t="shared" si="124"/>
        <v>131</v>
      </c>
      <c r="BT54" s="155">
        <f t="shared" si="406"/>
        <v>0</v>
      </c>
      <c r="BU54" s="155">
        <f t="shared" si="406"/>
        <v>0</v>
      </c>
      <c r="BV54" s="155">
        <f t="shared" si="406"/>
        <v>0</v>
      </c>
      <c r="BW54" s="155">
        <f t="shared" si="406"/>
        <v>0</v>
      </c>
      <c r="BX54" s="155">
        <f t="shared" si="406"/>
        <v>1</v>
      </c>
      <c r="BY54" s="155">
        <f t="shared" si="406"/>
        <v>0</v>
      </c>
      <c r="BZ54" s="155">
        <f t="shared" si="406"/>
        <v>0</v>
      </c>
      <c r="CA54" s="155">
        <f t="shared" si="406"/>
        <v>0</v>
      </c>
      <c r="CB54" s="155">
        <f t="shared" si="406"/>
        <v>0</v>
      </c>
      <c r="CC54" s="155">
        <f t="shared" si="406"/>
        <v>0</v>
      </c>
      <c r="CD54" s="156">
        <f t="shared" si="163"/>
        <v>0</v>
      </c>
      <c r="CE54" s="155">
        <f t="shared" si="407"/>
        <v>0</v>
      </c>
      <c r="CF54" s="155">
        <f t="shared" si="407"/>
        <v>0</v>
      </c>
      <c r="CG54" s="155">
        <f t="shared" si="407"/>
        <v>0</v>
      </c>
      <c r="CH54" s="156">
        <f t="shared" si="228"/>
        <v>0</v>
      </c>
      <c r="CI54" s="155">
        <f t="shared" si="407"/>
        <v>0</v>
      </c>
      <c r="CJ54" s="155">
        <f t="shared" si="407"/>
        <v>0</v>
      </c>
      <c r="CK54" s="155">
        <f>CK37</f>
        <v>0</v>
      </c>
      <c r="CL54" s="155">
        <f>CL37</f>
        <v>0</v>
      </c>
      <c r="CM54" s="155">
        <f t="shared" si="126"/>
        <v>0</v>
      </c>
      <c r="CN54" s="155">
        <f>CN37</f>
        <v>0</v>
      </c>
      <c r="CO54" s="157">
        <f t="shared" si="127"/>
        <v>1</v>
      </c>
      <c r="CP54" s="155">
        <f t="shared" si="408"/>
        <v>2</v>
      </c>
      <c r="CQ54" s="155">
        <f t="shared" si="408"/>
        <v>5</v>
      </c>
      <c r="CR54" s="155">
        <f t="shared" si="408"/>
        <v>1</v>
      </c>
      <c r="CS54" s="156">
        <f t="shared" si="128"/>
        <v>6</v>
      </c>
      <c r="CT54" s="155">
        <f t="shared" si="409"/>
        <v>0</v>
      </c>
      <c r="CU54" s="155">
        <f t="shared" si="409"/>
        <v>1</v>
      </c>
      <c r="CV54" s="155">
        <f t="shared" si="409"/>
        <v>0</v>
      </c>
      <c r="CW54" s="155">
        <f t="shared" si="409"/>
        <v>0</v>
      </c>
      <c r="CX54" s="156">
        <f t="shared" si="129"/>
        <v>1</v>
      </c>
      <c r="CY54" s="155">
        <f>CY37</f>
        <v>0</v>
      </c>
      <c r="CZ54" s="157">
        <f t="shared" si="130"/>
        <v>9</v>
      </c>
      <c r="DA54" s="155">
        <f t="shared" si="410"/>
        <v>0</v>
      </c>
      <c r="DB54" s="155">
        <f t="shared" si="410"/>
        <v>0</v>
      </c>
      <c r="DC54" s="155">
        <f t="shared" si="410"/>
        <v>0</v>
      </c>
      <c r="DD54" s="155">
        <f t="shared" si="410"/>
        <v>1</v>
      </c>
      <c r="DE54" s="156">
        <f t="shared" si="164"/>
        <v>1</v>
      </c>
      <c r="DF54" s="155">
        <f t="shared" si="411"/>
        <v>0</v>
      </c>
      <c r="DG54" s="155">
        <f t="shared" si="411"/>
        <v>0</v>
      </c>
      <c r="DH54" s="155">
        <f t="shared" si="411"/>
        <v>0</v>
      </c>
      <c r="DI54" s="155">
        <f t="shared" si="411"/>
        <v>3</v>
      </c>
      <c r="DJ54" s="155">
        <f t="shared" si="411"/>
        <v>0</v>
      </c>
      <c r="DK54" s="155">
        <f t="shared" si="411"/>
        <v>0</v>
      </c>
      <c r="DL54" s="155">
        <f t="shared" si="411"/>
        <v>2</v>
      </c>
      <c r="DM54" s="155">
        <f t="shared" si="411"/>
        <v>0</v>
      </c>
      <c r="DN54" s="155">
        <f t="shared" si="411"/>
        <v>0</v>
      </c>
      <c r="DO54" s="155">
        <f t="shared" si="411"/>
        <v>0</v>
      </c>
      <c r="DP54" s="156">
        <f t="shared" si="132"/>
        <v>5</v>
      </c>
      <c r="DQ54" s="157">
        <f t="shared" si="133"/>
        <v>6</v>
      </c>
      <c r="DR54" s="155">
        <f t="shared" si="412"/>
        <v>0</v>
      </c>
      <c r="DS54" s="155">
        <f t="shared" si="412"/>
        <v>0</v>
      </c>
      <c r="DT54" s="155">
        <f t="shared" si="412"/>
        <v>0</v>
      </c>
      <c r="DU54" s="156">
        <f t="shared" si="134"/>
        <v>0</v>
      </c>
      <c r="DV54" s="155">
        <f t="shared" si="412"/>
        <v>1</v>
      </c>
      <c r="DW54" s="155">
        <f t="shared" si="412"/>
        <v>0</v>
      </c>
      <c r="DX54" s="155">
        <f t="shared" si="412"/>
        <v>0</v>
      </c>
      <c r="DY54" s="155">
        <f t="shared" si="412"/>
        <v>0</v>
      </c>
      <c r="DZ54" s="155">
        <f t="shared" si="412"/>
        <v>1</v>
      </c>
      <c r="EA54" s="155">
        <f t="shared" si="412"/>
        <v>0</v>
      </c>
      <c r="EB54" s="156">
        <f t="shared" si="135"/>
        <v>1</v>
      </c>
      <c r="EC54" s="157">
        <f t="shared" si="136"/>
        <v>2</v>
      </c>
      <c r="ED54" s="155">
        <f>ED37</f>
        <v>0</v>
      </c>
      <c r="EE54" s="157">
        <f t="shared" si="156"/>
        <v>0</v>
      </c>
      <c r="EF54" s="155">
        <f t="shared" si="412"/>
        <v>0</v>
      </c>
      <c r="EG54" s="155">
        <f t="shared" si="412"/>
        <v>2</v>
      </c>
      <c r="EH54" s="155">
        <f t="shared" si="412"/>
        <v>0</v>
      </c>
      <c r="EI54" s="155">
        <f t="shared" si="412"/>
        <v>0</v>
      </c>
      <c r="EJ54" s="155">
        <f t="shared" si="412"/>
        <v>0</v>
      </c>
      <c r="EK54" s="155">
        <f t="shared" si="412"/>
        <v>0</v>
      </c>
      <c r="EL54" s="156">
        <f t="shared" si="157"/>
        <v>0</v>
      </c>
      <c r="EM54" s="155">
        <f t="shared" si="412"/>
        <v>0</v>
      </c>
      <c r="EN54" s="155">
        <f t="shared" si="412"/>
        <v>2</v>
      </c>
      <c r="EO54" s="155">
        <f t="shared" si="412"/>
        <v>0</v>
      </c>
      <c r="EP54" s="155">
        <f t="shared" si="412"/>
        <v>0</v>
      </c>
      <c r="EQ54" s="155">
        <f t="shared" si="412"/>
        <v>0</v>
      </c>
      <c r="ER54" s="155">
        <f t="shared" si="412"/>
        <v>0</v>
      </c>
      <c r="ES54" s="155">
        <f t="shared" si="412"/>
        <v>0</v>
      </c>
      <c r="ET54" s="155">
        <f t="shared" si="412"/>
        <v>2</v>
      </c>
      <c r="EU54" s="155">
        <f t="shared" si="412"/>
        <v>0</v>
      </c>
      <c r="EV54" s="155">
        <f t="shared" si="412"/>
        <v>0</v>
      </c>
      <c r="EW54" s="155">
        <f t="shared" si="412"/>
        <v>0</v>
      </c>
      <c r="EX54" s="155">
        <f t="shared" si="412"/>
        <v>0</v>
      </c>
      <c r="EY54" s="155">
        <f t="shared" si="412"/>
        <v>0</v>
      </c>
      <c r="EZ54" s="155">
        <f t="shared" si="412"/>
        <v>0</v>
      </c>
      <c r="FA54" s="156">
        <f t="shared" si="158"/>
        <v>2</v>
      </c>
      <c r="FB54" s="157">
        <f t="shared" si="137"/>
        <v>6</v>
      </c>
      <c r="FC54" s="155">
        <f>FC37</f>
        <v>1</v>
      </c>
      <c r="FD54" s="157">
        <f t="shared" si="138"/>
        <v>1</v>
      </c>
      <c r="FE54" s="155">
        <f t="shared" si="414"/>
        <v>0</v>
      </c>
      <c r="FF54" s="155">
        <f t="shared" si="414"/>
        <v>0</v>
      </c>
      <c r="FG54" s="155">
        <f t="shared" si="414"/>
        <v>0</v>
      </c>
      <c r="FH54" s="155">
        <f t="shared" si="414"/>
        <v>0</v>
      </c>
      <c r="FI54" s="155">
        <f t="shared" si="414"/>
        <v>0</v>
      </c>
      <c r="FJ54" s="155">
        <f t="shared" si="414"/>
        <v>0</v>
      </c>
      <c r="FK54" s="156">
        <f t="shared" si="254"/>
        <v>0</v>
      </c>
      <c r="FL54" s="155">
        <f t="shared" si="415"/>
        <v>0</v>
      </c>
      <c r="FM54" s="155">
        <f t="shared" si="415"/>
        <v>0</v>
      </c>
      <c r="FN54" s="155">
        <f t="shared" si="415"/>
        <v>1</v>
      </c>
      <c r="FO54" s="155">
        <f t="shared" si="415"/>
        <v>0</v>
      </c>
      <c r="FP54" s="155">
        <f t="shared" si="415"/>
        <v>0</v>
      </c>
      <c r="FQ54" s="155">
        <f t="shared" si="415"/>
        <v>0</v>
      </c>
      <c r="FR54" s="155">
        <f t="shared" si="415"/>
        <v>0</v>
      </c>
      <c r="FS54" s="155">
        <f t="shared" si="415"/>
        <v>0</v>
      </c>
      <c r="FT54" s="155">
        <f t="shared" si="415"/>
        <v>0</v>
      </c>
      <c r="FU54" s="155">
        <f t="shared" si="415"/>
        <v>0</v>
      </c>
      <c r="FV54" s="155">
        <f t="shared" si="415"/>
        <v>0</v>
      </c>
      <c r="FW54" s="155">
        <f t="shared" si="415"/>
        <v>0</v>
      </c>
      <c r="FX54" s="155">
        <f t="shared" si="415"/>
        <v>2</v>
      </c>
      <c r="FY54" s="155">
        <f t="shared" si="415"/>
        <v>0</v>
      </c>
      <c r="FZ54" s="156">
        <f t="shared" si="140"/>
        <v>3</v>
      </c>
      <c r="GA54" s="157">
        <f t="shared" si="242"/>
        <v>3</v>
      </c>
      <c r="GB54" s="155">
        <f t="shared" ref="GB54:GI54" si="426">GB37</f>
        <v>1</v>
      </c>
      <c r="GC54" s="155">
        <f t="shared" si="426"/>
        <v>3</v>
      </c>
      <c r="GD54" s="155">
        <f t="shared" si="426"/>
        <v>0</v>
      </c>
      <c r="GE54" s="155">
        <f t="shared" si="426"/>
        <v>0</v>
      </c>
      <c r="GF54" s="155">
        <f t="shared" si="426"/>
        <v>0</v>
      </c>
      <c r="GG54" s="155">
        <f t="shared" si="426"/>
        <v>1</v>
      </c>
      <c r="GH54" s="155">
        <f t="shared" si="426"/>
        <v>0</v>
      </c>
      <c r="GI54" s="155">
        <f t="shared" si="426"/>
        <v>0</v>
      </c>
      <c r="GJ54" s="156">
        <f t="shared" si="244"/>
        <v>1</v>
      </c>
      <c r="GK54" s="155">
        <f t="shared" ref="GK54:GN54" si="427">GK37</f>
        <v>0</v>
      </c>
      <c r="GL54" s="155">
        <f t="shared" si="427"/>
        <v>7</v>
      </c>
      <c r="GM54" s="155">
        <f t="shared" si="427"/>
        <v>0</v>
      </c>
      <c r="GN54" s="155">
        <f t="shared" si="427"/>
        <v>0</v>
      </c>
      <c r="GO54" s="156">
        <f t="shared" ref="GO54" si="428">SUM(GK54:GM54)</f>
        <v>7</v>
      </c>
      <c r="GP54" s="156">
        <f t="shared" si="247"/>
        <v>7</v>
      </c>
      <c r="GQ54" s="157">
        <f t="shared" si="248"/>
        <v>12</v>
      </c>
      <c r="GR54" s="155">
        <f t="shared" si="418"/>
        <v>0</v>
      </c>
      <c r="GS54" s="155">
        <f t="shared" si="418"/>
        <v>0</v>
      </c>
      <c r="GT54" s="155">
        <f t="shared" si="418"/>
        <v>0</v>
      </c>
      <c r="GU54" s="155">
        <f t="shared" si="418"/>
        <v>1</v>
      </c>
      <c r="GV54" s="155">
        <f t="shared" si="418"/>
        <v>0</v>
      </c>
      <c r="GW54" s="156">
        <f t="shared" si="145"/>
        <v>1</v>
      </c>
      <c r="GX54" s="155">
        <f t="shared" si="419"/>
        <v>0</v>
      </c>
      <c r="GY54" s="155">
        <f t="shared" si="419"/>
        <v>0</v>
      </c>
      <c r="GZ54" s="155">
        <f t="shared" si="419"/>
        <v>0</v>
      </c>
      <c r="HA54" s="155">
        <f t="shared" si="419"/>
        <v>0</v>
      </c>
      <c r="HB54" s="157">
        <f t="shared" si="146"/>
        <v>1</v>
      </c>
      <c r="HE54" s="290">
        <f t="shared" si="420"/>
        <v>834</v>
      </c>
      <c r="HF54" s="290">
        <f>HF37</f>
        <v>8</v>
      </c>
      <c r="HG54" s="290">
        <f t="shared" si="420"/>
        <v>4</v>
      </c>
      <c r="HH54" s="291">
        <f t="shared" si="13"/>
        <v>846</v>
      </c>
      <c r="HI54" s="161"/>
      <c r="HJ54" s="189" t="s">
        <v>287</v>
      </c>
      <c r="HK54" s="310" t="s">
        <v>262</v>
      </c>
      <c r="HL54" s="316">
        <v>0</v>
      </c>
      <c r="HM54" s="165">
        <f>AF23</f>
        <v>55</v>
      </c>
      <c r="HN54" s="165">
        <v>0</v>
      </c>
      <c r="HO54" s="165">
        <v>0</v>
      </c>
      <c r="HP54" s="165">
        <v>0</v>
      </c>
      <c r="HQ54" s="165">
        <v>0</v>
      </c>
      <c r="HR54" s="280">
        <v>0</v>
      </c>
      <c r="HS54" s="165">
        <v>0</v>
      </c>
      <c r="HT54" s="165">
        <f>FC23</f>
        <v>95</v>
      </c>
      <c r="HU54" s="165">
        <f>GR23+GS23+GT23+GU23+GV23+GX23+GY23+GZ23+HA23</f>
        <v>140</v>
      </c>
      <c r="HV54" s="165">
        <v>0</v>
      </c>
      <c r="HW54" s="165">
        <v>0</v>
      </c>
      <c r="HX54" s="165">
        <v>0</v>
      </c>
      <c r="HY54" s="165">
        <v>0</v>
      </c>
      <c r="HZ54" s="244">
        <v>0</v>
      </c>
      <c r="IA54" s="225">
        <f t="shared" si="355"/>
        <v>290</v>
      </c>
    </row>
    <row r="55" spans="1:248" s="159" customFormat="1" ht="24" customHeight="1">
      <c r="A55" s="274">
        <v>19</v>
      </c>
      <c r="B55" s="302" t="s">
        <v>348</v>
      </c>
      <c r="C55" s="155">
        <f t="shared" si="211"/>
        <v>5802</v>
      </c>
      <c r="D55" s="155">
        <f>D43+D44+D45+D46+D47+D48+D49+D50+D51+D52+D53+D54</f>
        <v>116</v>
      </c>
      <c r="E55" s="155">
        <f t="shared" ref="E55:K55" si="429">E43+E44+E45+E46+E47+E48+E49+E50+E51+E52+E53+E54</f>
        <v>119</v>
      </c>
      <c r="F55" s="155">
        <f t="shared" si="429"/>
        <v>131</v>
      </c>
      <c r="G55" s="155">
        <f t="shared" si="429"/>
        <v>140</v>
      </c>
      <c r="H55" s="155">
        <f t="shared" si="429"/>
        <v>135</v>
      </c>
      <c r="I55" s="155">
        <f t="shared" si="429"/>
        <v>119</v>
      </c>
      <c r="J55" s="155">
        <f t="shared" si="429"/>
        <v>62</v>
      </c>
      <c r="K55" s="155">
        <f t="shared" si="429"/>
        <v>42</v>
      </c>
      <c r="L55" s="156">
        <f t="shared" si="161"/>
        <v>104</v>
      </c>
      <c r="M55" s="157">
        <f t="shared" si="213"/>
        <v>864</v>
      </c>
      <c r="N55" s="155">
        <f t="shared" ref="N55:AJ55" si="430">N43+N44+N45+N46+N47+N48+N49+N50+N51+N52+N53+N54</f>
        <v>43</v>
      </c>
      <c r="O55" s="155">
        <f t="shared" si="430"/>
        <v>1</v>
      </c>
      <c r="P55" s="156">
        <f t="shared" si="430"/>
        <v>44</v>
      </c>
      <c r="Q55" s="155">
        <f t="shared" si="430"/>
        <v>66</v>
      </c>
      <c r="R55" s="155">
        <f t="shared" si="430"/>
        <v>81</v>
      </c>
      <c r="S55" s="155">
        <f t="shared" si="430"/>
        <v>2</v>
      </c>
      <c r="T55" s="156">
        <f t="shared" si="430"/>
        <v>83</v>
      </c>
      <c r="U55" s="155">
        <f t="shared" si="430"/>
        <v>27</v>
      </c>
      <c r="V55" s="155">
        <f t="shared" si="430"/>
        <v>16</v>
      </c>
      <c r="W55" s="155">
        <f t="shared" si="430"/>
        <v>23</v>
      </c>
      <c r="X55" s="156">
        <f t="shared" si="430"/>
        <v>39</v>
      </c>
      <c r="Y55" s="155">
        <f t="shared" si="430"/>
        <v>15</v>
      </c>
      <c r="Z55" s="155">
        <f t="shared" si="430"/>
        <v>2</v>
      </c>
      <c r="AA55" s="156">
        <f t="shared" si="430"/>
        <v>17</v>
      </c>
      <c r="AB55" s="155">
        <f t="shared" si="430"/>
        <v>3</v>
      </c>
      <c r="AC55" s="155">
        <f t="shared" si="430"/>
        <v>10</v>
      </c>
      <c r="AD55" s="155">
        <f t="shared" si="430"/>
        <v>2</v>
      </c>
      <c r="AE55" s="156">
        <f t="shared" si="430"/>
        <v>15</v>
      </c>
      <c r="AF55" s="155">
        <f t="shared" si="430"/>
        <v>61</v>
      </c>
      <c r="AG55" s="155">
        <f t="shared" si="430"/>
        <v>18</v>
      </c>
      <c r="AH55" s="155">
        <f t="shared" si="430"/>
        <v>0</v>
      </c>
      <c r="AI55" s="155">
        <f t="shared" si="430"/>
        <v>15</v>
      </c>
      <c r="AJ55" s="155">
        <f t="shared" si="430"/>
        <v>0</v>
      </c>
      <c r="AK55" s="156">
        <f t="shared" si="121"/>
        <v>15</v>
      </c>
      <c r="AL55" s="155">
        <f>AL43+AL44+AL45+AL46+AL47+AL48+AL49+AL50+AL51+AL52+AL53+AL54</f>
        <v>17</v>
      </c>
      <c r="AM55" s="155">
        <f>AM43+AM44+AM45+AM46+AM47+AM48+AM49+AM50+AM51+AM52+AM53+AM54</f>
        <v>1</v>
      </c>
      <c r="AN55" s="156">
        <f>AN43+AN44+AN45+AN46+AN47+AN48+AN49+AN50+AN51+AN52+AN53+AN54</f>
        <v>18</v>
      </c>
      <c r="AO55" s="156">
        <f t="shared" si="221"/>
        <v>33</v>
      </c>
      <c r="AP55" s="157">
        <f t="shared" si="122"/>
        <v>403</v>
      </c>
      <c r="AQ55" s="155">
        <f t="shared" ref="AQ55:BF55" si="431">AQ43+AQ44+AQ45+AQ46+AQ47+AQ48+AQ49+AQ50+AQ51+AQ52+AQ53+AQ54</f>
        <v>29</v>
      </c>
      <c r="AR55" s="155">
        <f t="shared" si="431"/>
        <v>222</v>
      </c>
      <c r="AS55" s="155">
        <f t="shared" si="431"/>
        <v>0</v>
      </c>
      <c r="AT55" s="156">
        <f t="shared" si="431"/>
        <v>222</v>
      </c>
      <c r="AU55" s="155">
        <f t="shared" si="431"/>
        <v>15</v>
      </c>
      <c r="AV55" s="155">
        <f t="shared" si="431"/>
        <v>153</v>
      </c>
      <c r="AW55" s="155">
        <f t="shared" si="431"/>
        <v>97</v>
      </c>
      <c r="AX55" s="155">
        <f t="shared" si="431"/>
        <v>0</v>
      </c>
      <c r="AY55" s="155">
        <f t="shared" si="431"/>
        <v>55</v>
      </c>
      <c r="AZ55" s="155">
        <f t="shared" si="431"/>
        <v>74</v>
      </c>
      <c r="BA55" s="155">
        <f t="shared" si="431"/>
        <v>0</v>
      </c>
      <c r="BB55" s="155">
        <f t="shared" si="431"/>
        <v>0</v>
      </c>
      <c r="BC55" s="155">
        <f t="shared" si="431"/>
        <v>57</v>
      </c>
      <c r="BD55" s="155">
        <f t="shared" si="431"/>
        <v>174</v>
      </c>
      <c r="BE55" s="155">
        <f t="shared" si="431"/>
        <v>1</v>
      </c>
      <c r="BF55" s="156">
        <f t="shared" si="431"/>
        <v>611</v>
      </c>
      <c r="BG55" s="157">
        <f t="shared" si="154"/>
        <v>877</v>
      </c>
      <c r="BH55" s="155">
        <f t="shared" ref="BH55:BR55" si="432">BH43+BH44+BH45+BH46+BH47+BH48+BH49+BH50+BH51+BH52+BH53+BH54</f>
        <v>48</v>
      </c>
      <c r="BI55" s="155">
        <f t="shared" si="432"/>
        <v>5</v>
      </c>
      <c r="BJ55" s="155">
        <f t="shared" si="432"/>
        <v>70</v>
      </c>
      <c r="BK55" s="155">
        <f t="shared" si="432"/>
        <v>44</v>
      </c>
      <c r="BL55" s="155">
        <f t="shared" si="432"/>
        <v>40</v>
      </c>
      <c r="BM55" s="155">
        <f t="shared" si="432"/>
        <v>62</v>
      </c>
      <c r="BN55" s="155">
        <f t="shared" si="432"/>
        <v>1</v>
      </c>
      <c r="BO55" s="155">
        <f t="shared" si="432"/>
        <v>0</v>
      </c>
      <c r="BP55" s="155">
        <f t="shared" si="432"/>
        <v>28</v>
      </c>
      <c r="BQ55" s="155">
        <f t="shared" si="432"/>
        <v>10</v>
      </c>
      <c r="BR55" s="156">
        <f t="shared" si="432"/>
        <v>39</v>
      </c>
      <c r="BS55" s="157">
        <f t="shared" si="124"/>
        <v>308</v>
      </c>
      <c r="BT55" s="155">
        <f t="shared" ref="BT55:CN55" si="433">BT43+BT44+BT45+BT46+BT47+BT48+BT49+BT50+BT51+BT52+BT53+BT54</f>
        <v>9</v>
      </c>
      <c r="BU55" s="155">
        <f t="shared" si="433"/>
        <v>10</v>
      </c>
      <c r="BV55" s="155">
        <f t="shared" si="433"/>
        <v>14</v>
      </c>
      <c r="BW55" s="155">
        <f t="shared" si="433"/>
        <v>36</v>
      </c>
      <c r="BX55" s="155">
        <f t="shared" si="433"/>
        <v>47</v>
      </c>
      <c r="BY55" s="155">
        <f t="shared" si="433"/>
        <v>12</v>
      </c>
      <c r="BZ55" s="155">
        <f t="shared" si="433"/>
        <v>0</v>
      </c>
      <c r="CA55" s="155">
        <f t="shared" si="433"/>
        <v>5</v>
      </c>
      <c r="CB55" s="155">
        <f t="shared" si="433"/>
        <v>0</v>
      </c>
      <c r="CC55" s="155">
        <f t="shared" si="433"/>
        <v>6</v>
      </c>
      <c r="CD55" s="156">
        <f t="shared" si="433"/>
        <v>23</v>
      </c>
      <c r="CE55" s="155">
        <f t="shared" si="433"/>
        <v>40</v>
      </c>
      <c r="CF55" s="155">
        <f t="shared" si="433"/>
        <v>5</v>
      </c>
      <c r="CG55" s="155">
        <f t="shared" si="433"/>
        <v>5</v>
      </c>
      <c r="CH55" s="156">
        <f t="shared" si="228"/>
        <v>10</v>
      </c>
      <c r="CI55" s="155">
        <f t="shared" si="433"/>
        <v>10</v>
      </c>
      <c r="CJ55" s="155">
        <f t="shared" si="433"/>
        <v>0</v>
      </c>
      <c r="CK55" s="155">
        <f>CK43+CK44+CK45+CK46+CK47+CK48+CK49+CK50+CK51+CK52+CK53+CK54</f>
        <v>2</v>
      </c>
      <c r="CL55" s="155">
        <f>CL43+CL44+CL45+CL46+CL47+CL48+CL49+CL50+CL51+CL52+CL53+CL54</f>
        <v>1</v>
      </c>
      <c r="CM55" s="155">
        <f t="shared" si="126"/>
        <v>13</v>
      </c>
      <c r="CN55" s="155">
        <f t="shared" si="433"/>
        <v>13</v>
      </c>
      <c r="CO55" s="157">
        <f t="shared" si="127"/>
        <v>215</v>
      </c>
      <c r="CP55" s="155">
        <f t="shared" ref="CP55:CY55" si="434">CP43+CP44+CP45+CP46+CP47+CP48+CP49+CP50+CP51+CP52+CP53+CP54</f>
        <v>33</v>
      </c>
      <c r="CQ55" s="155">
        <f t="shared" si="434"/>
        <v>36</v>
      </c>
      <c r="CR55" s="155">
        <f t="shared" si="434"/>
        <v>48</v>
      </c>
      <c r="CS55" s="156">
        <f t="shared" si="434"/>
        <v>84</v>
      </c>
      <c r="CT55" s="155">
        <f t="shared" si="434"/>
        <v>42</v>
      </c>
      <c r="CU55" s="155">
        <f t="shared" si="434"/>
        <v>25</v>
      </c>
      <c r="CV55" s="155">
        <f t="shared" si="434"/>
        <v>23</v>
      </c>
      <c r="CW55" s="155">
        <f t="shared" si="434"/>
        <v>0</v>
      </c>
      <c r="CX55" s="156">
        <f t="shared" si="129"/>
        <v>48</v>
      </c>
      <c r="CY55" s="155">
        <f t="shared" si="434"/>
        <v>16</v>
      </c>
      <c r="CZ55" s="157">
        <f t="shared" si="130"/>
        <v>223</v>
      </c>
      <c r="DA55" s="155">
        <f t="shared" ref="DA55:DP55" si="435">DA43+DA44+DA45+DA46+DA47+DA48+DA49+DA50+DA51+DA52+DA53+DA54</f>
        <v>48</v>
      </c>
      <c r="DB55" s="155">
        <f t="shared" si="435"/>
        <v>36</v>
      </c>
      <c r="DC55" s="155">
        <f t="shared" si="435"/>
        <v>20</v>
      </c>
      <c r="DD55" s="155">
        <f t="shared" si="435"/>
        <v>188</v>
      </c>
      <c r="DE55" s="156">
        <f t="shared" si="435"/>
        <v>292</v>
      </c>
      <c r="DF55" s="155">
        <f t="shared" si="435"/>
        <v>7</v>
      </c>
      <c r="DG55" s="155">
        <f t="shared" si="435"/>
        <v>17</v>
      </c>
      <c r="DH55" s="155">
        <f t="shared" si="435"/>
        <v>0</v>
      </c>
      <c r="DI55" s="155">
        <f t="shared" si="435"/>
        <v>119</v>
      </c>
      <c r="DJ55" s="155">
        <f t="shared" si="435"/>
        <v>0</v>
      </c>
      <c r="DK55" s="155">
        <f t="shared" si="435"/>
        <v>10</v>
      </c>
      <c r="DL55" s="155">
        <f t="shared" si="435"/>
        <v>70</v>
      </c>
      <c r="DM55" s="155">
        <f t="shared" si="435"/>
        <v>0</v>
      </c>
      <c r="DN55" s="155">
        <f t="shared" si="435"/>
        <v>81</v>
      </c>
      <c r="DO55" s="155">
        <f t="shared" si="435"/>
        <v>0</v>
      </c>
      <c r="DP55" s="156">
        <f t="shared" si="435"/>
        <v>280</v>
      </c>
      <c r="DQ55" s="157">
        <f t="shared" si="133"/>
        <v>596</v>
      </c>
      <c r="DR55" s="155">
        <f t="shared" ref="DR55:EA55" si="436">DR43+DR44+DR45+DR46+DR47+DR48+DR49+DR50+DR51+DR52+DR53+DR54</f>
        <v>41</v>
      </c>
      <c r="DS55" s="155">
        <f t="shared" si="436"/>
        <v>51</v>
      </c>
      <c r="DT55" s="155">
        <f t="shared" si="436"/>
        <v>14</v>
      </c>
      <c r="DU55" s="156">
        <f t="shared" si="436"/>
        <v>65</v>
      </c>
      <c r="DV55" s="155">
        <f t="shared" si="436"/>
        <v>25</v>
      </c>
      <c r="DW55" s="155">
        <f t="shared" si="436"/>
        <v>87</v>
      </c>
      <c r="DX55" s="155">
        <f t="shared" si="436"/>
        <v>30</v>
      </c>
      <c r="DY55" s="155">
        <f t="shared" si="436"/>
        <v>46</v>
      </c>
      <c r="DZ55" s="155">
        <f t="shared" si="436"/>
        <v>14</v>
      </c>
      <c r="EA55" s="155">
        <f t="shared" si="436"/>
        <v>9</v>
      </c>
      <c r="EB55" s="156">
        <f>DZ55+EA55</f>
        <v>23</v>
      </c>
      <c r="EC55" s="157">
        <f t="shared" si="136"/>
        <v>317</v>
      </c>
      <c r="ED55" s="155">
        <f t="shared" ref="ED55:EZ55" si="437">ED43+ED44+ED45+ED46+ED47+ED48+ED49+ED50+ED51+ED52+ED53+ED54</f>
        <v>39</v>
      </c>
      <c r="EE55" s="156">
        <f t="shared" si="437"/>
        <v>39</v>
      </c>
      <c r="EF55" s="155">
        <f t="shared" si="437"/>
        <v>11</v>
      </c>
      <c r="EG55" s="155">
        <f t="shared" si="437"/>
        <v>105</v>
      </c>
      <c r="EH55" s="155">
        <f t="shared" si="437"/>
        <v>14</v>
      </c>
      <c r="EI55" s="155">
        <f t="shared" si="437"/>
        <v>2</v>
      </c>
      <c r="EJ55" s="155">
        <f t="shared" si="437"/>
        <v>11</v>
      </c>
      <c r="EK55" s="155">
        <f t="shared" si="437"/>
        <v>1</v>
      </c>
      <c r="EL55" s="156">
        <f t="shared" si="437"/>
        <v>28</v>
      </c>
      <c r="EM55" s="155">
        <f t="shared" si="437"/>
        <v>18</v>
      </c>
      <c r="EN55" s="155">
        <f t="shared" si="437"/>
        <v>105</v>
      </c>
      <c r="EO55" s="155">
        <f t="shared" si="437"/>
        <v>1</v>
      </c>
      <c r="EP55" s="155">
        <f t="shared" si="437"/>
        <v>2</v>
      </c>
      <c r="EQ55" s="155">
        <f t="shared" si="437"/>
        <v>2</v>
      </c>
      <c r="ER55" s="155">
        <f t="shared" si="437"/>
        <v>0</v>
      </c>
      <c r="ES55" s="155">
        <f t="shared" si="437"/>
        <v>0</v>
      </c>
      <c r="ET55" s="155">
        <f t="shared" si="437"/>
        <v>173</v>
      </c>
      <c r="EU55" s="155">
        <f t="shared" si="437"/>
        <v>2</v>
      </c>
      <c r="EV55" s="155">
        <f t="shared" si="437"/>
        <v>1</v>
      </c>
      <c r="EW55" s="155">
        <f t="shared" si="437"/>
        <v>0</v>
      </c>
      <c r="EX55" s="155">
        <f t="shared" si="437"/>
        <v>0</v>
      </c>
      <c r="EY55" s="155">
        <f t="shared" si="437"/>
        <v>1</v>
      </c>
      <c r="EZ55" s="155">
        <f t="shared" si="437"/>
        <v>1</v>
      </c>
      <c r="FA55" s="156">
        <f t="shared" si="158"/>
        <v>183</v>
      </c>
      <c r="FB55" s="157">
        <f t="shared" si="137"/>
        <v>450</v>
      </c>
      <c r="FC55" s="155">
        <f t="shared" ref="FC55:FJ55" si="438">FC43+FC44+FC45+FC46+FC47+FC48+FC49+FC50+FC51+FC52+FC53+FC54</f>
        <v>96</v>
      </c>
      <c r="FD55" s="156">
        <f t="shared" si="438"/>
        <v>96</v>
      </c>
      <c r="FE55" s="155">
        <f t="shared" si="438"/>
        <v>1</v>
      </c>
      <c r="FF55" s="155">
        <f t="shared" si="438"/>
        <v>2</v>
      </c>
      <c r="FG55" s="155">
        <f t="shared" si="438"/>
        <v>2</v>
      </c>
      <c r="FH55" s="155">
        <f t="shared" si="438"/>
        <v>1</v>
      </c>
      <c r="FI55" s="155">
        <f t="shared" si="438"/>
        <v>1</v>
      </c>
      <c r="FJ55" s="155">
        <f t="shared" si="438"/>
        <v>0</v>
      </c>
      <c r="FK55" s="156">
        <f t="shared" si="254"/>
        <v>7</v>
      </c>
      <c r="FL55" s="155">
        <f t="shared" ref="FL55:HA55" si="439">FL43+FL44+FL45+FL46+FL47+FL48+FL49+FL50+FL51+FL52+FL53+FL54</f>
        <v>1</v>
      </c>
      <c r="FM55" s="155">
        <f t="shared" si="439"/>
        <v>244</v>
      </c>
      <c r="FN55" s="155">
        <f t="shared" si="439"/>
        <v>33</v>
      </c>
      <c r="FO55" s="155">
        <f t="shared" si="439"/>
        <v>0</v>
      </c>
      <c r="FP55" s="155">
        <f t="shared" si="439"/>
        <v>72</v>
      </c>
      <c r="FQ55" s="155">
        <f t="shared" si="439"/>
        <v>1</v>
      </c>
      <c r="FR55" s="155">
        <f t="shared" si="439"/>
        <v>76</v>
      </c>
      <c r="FS55" s="155">
        <f t="shared" si="439"/>
        <v>0</v>
      </c>
      <c r="FT55" s="155">
        <f t="shared" si="439"/>
        <v>0</v>
      </c>
      <c r="FU55" s="155">
        <f t="shared" si="439"/>
        <v>1</v>
      </c>
      <c r="FV55" s="155">
        <f t="shared" si="439"/>
        <v>0</v>
      </c>
      <c r="FW55" s="155">
        <f t="shared" si="439"/>
        <v>0</v>
      </c>
      <c r="FX55" s="155">
        <f t="shared" si="439"/>
        <v>90</v>
      </c>
      <c r="FY55" s="155">
        <f t="shared" si="439"/>
        <v>0</v>
      </c>
      <c r="FZ55" s="156">
        <f>SUM(FL55:FY55)</f>
        <v>518</v>
      </c>
      <c r="GA55" s="157">
        <f t="shared" si="242"/>
        <v>525</v>
      </c>
      <c r="GB55" s="155">
        <f t="shared" si="439"/>
        <v>20</v>
      </c>
      <c r="GC55" s="155">
        <f t="shared" si="439"/>
        <v>101</v>
      </c>
      <c r="GD55" s="155">
        <f t="shared" si="439"/>
        <v>14</v>
      </c>
      <c r="GE55" s="155">
        <f t="shared" si="439"/>
        <v>8</v>
      </c>
      <c r="GF55" s="155">
        <f t="shared" si="439"/>
        <v>17</v>
      </c>
      <c r="GG55" s="155">
        <f t="shared" si="439"/>
        <v>16</v>
      </c>
      <c r="GH55" s="155">
        <f t="shared" si="439"/>
        <v>0</v>
      </c>
      <c r="GI55" s="155">
        <f t="shared" si="439"/>
        <v>1</v>
      </c>
      <c r="GJ55" s="156">
        <f t="shared" si="439"/>
        <v>42</v>
      </c>
      <c r="GK55" s="155">
        <f t="shared" si="439"/>
        <v>13</v>
      </c>
      <c r="GL55" s="155">
        <f t="shared" si="439"/>
        <v>521</v>
      </c>
      <c r="GM55" s="155">
        <f t="shared" si="439"/>
        <v>8</v>
      </c>
      <c r="GN55" s="155">
        <f t="shared" si="439"/>
        <v>0</v>
      </c>
      <c r="GO55" s="156">
        <f t="shared" si="439"/>
        <v>542</v>
      </c>
      <c r="GP55" s="156">
        <f t="shared" si="247"/>
        <v>556</v>
      </c>
      <c r="GQ55" s="157">
        <f t="shared" si="248"/>
        <v>719</v>
      </c>
      <c r="GR55" s="155">
        <f t="shared" si="439"/>
        <v>46</v>
      </c>
      <c r="GS55" s="155">
        <f t="shared" si="439"/>
        <v>17</v>
      </c>
      <c r="GT55" s="155">
        <f t="shared" si="439"/>
        <v>23</v>
      </c>
      <c r="GU55" s="155">
        <f t="shared" si="439"/>
        <v>11</v>
      </c>
      <c r="GV55" s="155">
        <f t="shared" si="439"/>
        <v>6</v>
      </c>
      <c r="GW55" s="156">
        <f t="shared" si="439"/>
        <v>17</v>
      </c>
      <c r="GX55" s="155">
        <f t="shared" si="439"/>
        <v>12</v>
      </c>
      <c r="GY55" s="155">
        <f t="shared" si="439"/>
        <v>45</v>
      </c>
      <c r="GZ55" s="155">
        <f t="shared" si="439"/>
        <v>2</v>
      </c>
      <c r="HA55" s="155">
        <f t="shared" si="439"/>
        <v>8</v>
      </c>
      <c r="HB55" s="157">
        <f t="shared" si="146"/>
        <v>170</v>
      </c>
      <c r="HE55" s="290">
        <f>HE43+HE44+HE45+HE46+HE47+HE48+HE49+HE50+HE51+HE52+HE53+HE54+HE40</f>
        <v>4865</v>
      </c>
      <c r="HF55" s="290">
        <f>HF43+HF44+HF45+HF46+HF47+HF48+HF49+HF50+HF51+HF52+HF53+HF54+HF40</f>
        <v>610</v>
      </c>
      <c r="HG55" s="290">
        <f>HG43+HG44+HG45+HG46+HG47+HG48+HG49+HG50+HG51+HG52+HG53+HG54+HG40</f>
        <v>327</v>
      </c>
      <c r="HH55" s="291">
        <f t="shared" si="13"/>
        <v>5802</v>
      </c>
      <c r="HI55" s="161"/>
      <c r="HJ55" s="247" t="s">
        <v>315</v>
      </c>
      <c r="HK55" s="317" t="s">
        <v>262</v>
      </c>
      <c r="HL55" s="248" t="e">
        <f t="shared" ref="HL55:HZ55" si="440">HL50*100/HL49</f>
        <v>#DIV/0!</v>
      </c>
      <c r="HM55" s="248">
        <f t="shared" si="440"/>
        <v>72.222222222222229</v>
      </c>
      <c r="HN55" s="248" t="e">
        <f t="shared" si="440"/>
        <v>#DIV/0!</v>
      </c>
      <c r="HO55" s="248" t="e">
        <f t="shared" si="440"/>
        <v>#DIV/0!</v>
      </c>
      <c r="HP55" s="248" t="e">
        <f t="shared" si="440"/>
        <v>#DIV/0!</v>
      </c>
      <c r="HQ55" s="248" t="e">
        <f t="shared" si="440"/>
        <v>#DIV/0!</v>
      </c>
      <c r="HR55" s="318">
        <v>0</v>
      </c>
      <c r="HS55" s="248" t="e">
        <f t="shared" si="440"/>
        <v>#DIV/0!</v>
      </c>
      <c r="HT55" s="248">
        <f t="shared" si="440"/>
        <v>82.051282051282058</v>
      </c>
      <c r="HU55" s="248">
        <f t="shared" si="440"/>
        <v>87.437185929648237</v>
      </c>
      <c r="HV55" s="248" t="e">
        <f t="shared" si="440"/>
        <v>#DIV/0!</v>
      </c>
      <c r="HW55" s="248" t="e">
        <f t="shared" si="440"/>
        <v>#DIV/0!</v>
      </c>
      <c r="HX55" s="248" t="e">
        <f t="shared" si="440"/>
        <v>#DIV/0!</v>
      </c>
      <c r="HY55" s="248" t="e">
        <f t="shared" si="440"/>
        <v>#DIV/0!</v>
      </c>
      <c r="HZ55" s="249" t="e">
        <f t="shared" si="440"/>
        <v>#DIV/0!</v>
      </c>
      <c r="IA55" s="225" t="e">
        <f t="shared" si="355"/>
        <v>#DIV/0!</v>
      </c>
    </row>
    <row r="56" spans="1:248" s="321" customFormat="1" ht="36" customHeight="1">
      <c r="A56" s="170"/>
      <c r="B56" s="319" t="s">
        <v>349</v>
      </c>
      <c r="C56" s="320">
        <f t="shared" ref="C56:BN56" si="441">C55*100/C5</f>
        <v>77.608346709470311</v>
      </c>
      <c r="D56" s="320">
        <f t="shared" si="441"/>
        <v>95.867768595041326</v>
      </c>
      <c r="E56" s="320">
        <f t="shared" si="441"/>
        <v>96.747967479674799</v>
      </c>
      <c r="F56" s="320">
        <f t="shared" si="441"/>
        <v>95.620437956204384</v>
      </c>
      <c r="G56" s="320">
        <f t="shared" si="441"/>
        <v>96.551724137931032</v>
      </c>
      <c r="H56" s="320">
        <f t="shared" si="441"/>
        <v>100</v>
      </c>
      <c r="I56" s="320">
        <f t="shared" si="441"/>
        <v>97.540983606557376</v>
      </c>
      <c r="J56" s="320">
        <f t="shared" si="441"/>
        <v>98.412698412698418</v>
      </c>
      <c r="K56" s="320">
        <f t="shared" si="441"/>
        <v>95.454545454545453</v>
      </c>
      <c r="L56" s="320">
        <f t="shared" si="441"/>
        <v>97.196261682242991</v>
      </c>
      <c r="M56" s="320">
        <f t="shared" si="441"/>
        <v>97.078651685393254</v>
      </c>
      <c r="N56" s="320">
        <f t="shared" si="441"/>
        <v>70.491803278688522</v>
      </c>
      <c r="O56" s="320">
        <f t="shared" si="441"/>
        <v>100</v>
      </c>
      <c r="P56" s="320">
        <f t="shared" si="441"/>
        <v>70.967741935483872</v>
      </c>
      <c r="Q56" s="320">
        <f t="shared" si="441"/>
        <v>55</v>
      </c>
      <c r="R56" s="320">
        <f t="shared" si="441"/>
        <v>69.827586206896555</v>
      </c>
      <c r="S56" s="320">
        <f t="shared" si="441"/>
        <v>100</v>
      </c>
      <c r="T56" s="320">
        <f t="shared" si="441"/>
        <v>70.33898305084746</v>
      </c>
      <c r="U56" s="320">
        <f t="shared" si="441"/>
        <v>87.096774193548384</v>
      </c>
      <c r="V56" s="320">
        <f t="shared" si="441"/>
        <v>72.727272727272734</v>
      </c>
      <c r="W56" s="320">
        <f t="shared" si="441"/>
        <v>74.193548387096769</v>
      </c>
      <c r="X56" s="320">
        <f t="shared" si="441"/>
        <v>73.584905660377359</v>
      </c>
      <c r="Y56" s="320">
        <f t="shared" si="441"/>
        <v>75</v>
      </c>
      <c r="Z56" s="320">
        <f t="shared" si="441"/>
        <v>100</v>
      </c>
      <c r="AA56" s="320">
        <f t="shared" si="441"/>
        <v>77.272727272727266</v>
      </c>
      <c r="AB56" s="320">
        <f t="shared" si="441"/>
        <v>100</v>
      </c>
      <c r="AC56" s="320">
        <f t="shared" si="441"/>
        <v>100</v>
      </c>
      <c r="AD56" s="320">
        <f t="shared" si="441"/>
        <v>100</v>
      </c>
      <c r="AE56" s="320">
        <f t="shared" si="441"/>
        <v>100</v>
      </c>
      <c r="AF56" s="320">
        <f t="shared" si="441"/>
        <v>67.777777777777771</v>
      </c>
      <c r="AG56" s="320">
        <f t="shared" si="441"/>
        <v>72</v>
      </c>
      <c r="AH56" s="320" t="e">
        <f t="shared" si="441"/>
        <v>#DIV/0!</v>
      </c>
      <c r="AI56" s="320">
        <f t="shared" si="441"/>
        <v>71.428571428571431</v>
      </c>
      <c r="AJ56" s="320" t="e">
        <f t="shared" si="441"/>
        <v>#DIV/0!</v>
      </c>
      <c r="AK56" s="320">
        <f t="shared" si="441"/>
        <v>71.428571428571431</v>
      </c>
      <c r="AL56" s="320">
        <f t="shared" si="441"/>
        <v>89.473684210526315</v>
      </c>
      <c r="AM56" s="320">
        <f t="shared" si="441"/>
        <v>100</v>
      </c>
      <c r="AN56" s="320">
        <f t="shared" si="441"/>
        <v>90</v>
      </c>
      <c r="AO56" s="320">
        <f t="shared" si="441"/>
        <v>80.487804878048777</v>
      </c>
      <c r="AP56" s="320">
        <f t="shared" si="441"/>
        <v>69.844020797227031</v>
      </c>
      <c r="AQ56" s="320">
        <f t="shared" si="441"/>
        <v>100</v>
      </c>
      <c r="AR56" s="320">
        <f t="shared" si="441"/>
        <v>96.521739130434781</v>
      </c>
      <c r="AS56" s="320" t="e">
        <f t="shared" si="441"/>
        <v>#DIV/0!</v>
      </c>
      <c r="AT56" s="320">
        <f t="shared" si="441"/>
        <v>96.521739130434781</v>
      </c>
      <c r="AU56" s="320">
        <f t="shared" si="441"/>
        <v>71.428571428571431</v>
      </c>
      <c r="AV56" s="320">
        <f t="shared" si="441"/>
        <v>90.532544378698219</v>
      </c>
      <c r="AW56" s="320">
        <f t="shared" si="441"/>
        <v>95.098039215686271</v>
      </c>
      <c r="AX56" s="320" t="e">
        <f t="shared" si="441"/>
        <v>#DIV/0!</v>
      </c>
      <c r="AY56" s="320">
        <f t="shared" si="441"/>
        <v>88.709677419354833</v>
      </c>
      <c r="AZ56" s="320">
        <f t="shared" si="441"/>
        <v>98.666666666666671</v>
      </c>
      <c r="BA56" s="320" t="e">
        <f t="shared" si="441"/>
        <v>#DIV/0!</v>
      </c>
      <c r="BB56" s="320" t="e">
        <f t="shared" si="441"/>
        <v>#DIV/0!</v>
      </c>
      <c r="BC56" s="320">
        <f t="shared" si="441"/>
        <v>82.608695652173907</v>
      </c>
      <c r="BD56" s="320">
        <f t="shared" si="441"/>
        <v>97.752808988764045</v>
      </c>
      <c r="BE56" s="320">
        <f t="shared" si="441"/>
        <v>50</v>
      </c>
      <c r="BF56" s="320">
        <f t="shared" si="441"/>
        <v>92.998477929984773</v>
      </c>
      <c r="BG56" s="320">
        <f t="shared" si="441"/>
        <v>93.596584845250803</v>
      </c>
      <c r="BH56" s="320">
        <f t="shared" si="441"/>
        <v>81.355932203389827</v>
      </c>
      <c r="BI56" s="320">
        <f t="shared" si="441"/>
        <v>83.333333333333329</v>
      </c>
      <c r="BJ56" s="320">
        <f t="shared" si="441"/>
        <v>72.916666666666671</v>
      </c>
      <c r="BK56" s="320">
        <f t="shared" si="441"/>
        <v>77.192982456140356</v>
      </c>
      <c r="BL56" s="320">
        <f t="shared" si="441"/>
        <v>93.023255813953483</v>
      </c>
      <c r="BM56" s="320">
        <f t="shared" si="441"/>
        <v>60.194174757281552</v>
      </c>
      <c r="BN56" s="320">
        <f t="shared" si="441"/>
        <v>100</v>
      </c>
      <c r="BO56" s="320" t="e">
        <f t="shared" ref="BO56:DZ56" si="442">BO55*100/BO5</f>
        <v>#DIV/0!</v>
      </c>
      <c r="BP56" s="320">
        <f t="shared" si="442"/>
        <v>58.333333333333336</v>
      </c>
      <c r="BQ56" s="320">
        <f t="shared" si="442"/>
        <v>41.666666666666664</v>
      </c>
      <c r="BR56" s="320">
        <f t="shared" si="442"/>
        <v>53.424657534246577</v>
      </c>
      <c r="BS56" s="320">
        <f t="shared" si="442"/>
        <v>70.480549199084663</v>
      </c>
      <c r="BT56" s="320">
        <f t="shared" si="442"/>
        <v>69.230769230769226</v>
      </c>
      <c r="BU56" s="320">
        <f t="shared" si="442"/>
        <v>58.823529411764703</v>
      </c>
      <c r="BV56" s="320">
        <f t="shared" si="442"/>
        <v>77.777777777777771</v>
      </c>
      <c r="BW56" s="320">
        <f t="shared" si="442"/>
        <v>76.59574468085107</v>
      </c>
      <c r="BX56" s="320">
        <f t="shared" si="442"/>
        <v>69.117647058823536</v>
      </c>
      <c r="BY56" s="320">
        <f t="shared" si="442"/>
        <v>57.142857142857146</v>
      </c>
      <c r="BZ56" s="320" t="e">
        <f t="shared" si="442"/>
        <v>#DIV/0!</v>
      </c>
      <c r="CA56" s="320">
        <f t="shared" si="442"/>
        <v>55.555555555555557</v>
      </c>
      <c r="CB56" s="320" t="e">
        <f t="shared" si="442"/>
        <v>#DIV/0!</v>
      </c>
      <c r="CC56" s="320">
        <f t="shared" si="442"/>
        <v>100</v>
      </c>
      <c r="CD56" s="320">
        <f t="shared" si="442"/>
        <v>63.888888888888886</v>
      </c>
      <c r="CE56" s="320">
        <f t="shared" si="442"/>
        <v>75.471698113207552</v>
      </c>
      <c r="CF56" s="320">
        <f t="shared" si="442"/>
        <v>71.428571428571431</v>
      </c>
      <c r="CG56" s="320">
        <f t="shared" si="442"/>
        <v>100</v>
      </c>
      <c r="CH56" s="320">
        <f>CH55*100/CH5</f>
        <v>83.333333333333329</v>
      </c>
      <c r="CI56" s="320">
        <f t="shared" si="442"/>
        <v>55.555555555555557</v>
      </c>
      <c r="CJ56" s="320">
        <f t="shared" si="442"/>
        <v>0</v>
      </c>
      <c r="CK56" s="320">
        <f>CK55*100/CK5</f>
        <v>66.666666666666671</v>
      </c>
      <c r="CL56" s="320">
        <f>CL55*100/CL5</f>
        <v>50</v>
      </c>
      <c r="CM56" s="320">
        <f>CM55*100/CM5</f>
        <v>54.166666666666664</v>
      </c>
      <c r="CN56" s="320">
        <f t="shared" si="442"/>
        <v>59.090909090909093</v>
      </c>
      <c r="CO56" s="320">
        <f t="shared" si="442"/>
        <v>69.354838709677423</v>
      </c>
      <c r="CP56" s="320">
        <f t="shared" si="442"/>
        <v>89.189189189189193</v>
      </c>
      <c r="CQ56" s="320">
        <f t="shared" si="442"/>
        <v>94.736842105263165</v>
      </c>
      <c r="CR56" s="320">
        <f t="shared" si="442"/>
        <v>85.714285714285708</v>
      </c>
      <c r="CS56" s="320">
        <f t="shared" si="442"/>
        <v>89.361702127659569</v>
      </c>
      <c r="CT56" s="320">
        <f t="shared" si="442"/>
        <v>84</v>
      </c>
      <c r="CU56" s="320">
        <f t="shared" si="442"/>
        <v>56.81818181818182</v>
      </c>
      <c r="CV56" s="320">
        <f t="shared" si="442"/>
        <v>82.142857142857139</v>
      </c>
      <c r="CW56" s="320" t="e">
        <f t="shared" si="442"/>
        <v>#DIV/0!</v>
      </c>
      <c r="CX56" s="320">
        <f t="shared" si="442"/>
        <v>66.666666666666671</v>
      </c>
      <c r="CY56" s="320">
        <f t="shared" si="442"/>
        <v>44.444444444444443</v>
      </c>
      <c r="CZ56" s="320">
        <f t="shared" si="442"/>
        <v>77.162629757785467</v>
      </c>
      <c r="DA56" s="320">
        <f t="shared" si="442"/>
        <v>78.688524590163937</v>
      </c>
      <c r="DB56" s="320">
        <f t="shared" si="442"/>
        <v>78.260869565217391</v>
      </c>
      <c r="DC56" s="320">
        <f t="shared" si="442"/>
        <v>86.956521739130437</v>
      </c>
      <c r="DD56" s="320">
        <f t="shared" si="442"/>
        <v>77.36625514403292</v>
      </c>
      <c r="DE56" s="320">
        <f t="shared" si="442"/>
        <v>78.284182305630026</v>
      </c>
      <c r="DF56" s="320">
        <f t="shared" si="442"/>
        <v>63.636363636363633</v>
      </c>
      <c r="DG56" s="320">
        <f t="shared" si="442"/>
        <v>73.913043478260875</v>
      </c>
      <c r="DH56" s="320" t="e">
        <f t="shared" si="442"/>
        <v>#DIV/0!</v>
      </c>
      <c r="DI56" s="320">
        <f t="shared" si="442"/>
        <v>92.96875</v>
      </c>
      <c r="DJ56" s="320" t="e">
        <f t="shared" si="442"/>
        <v>#DIV/0!</v>
      </c>
      <c r="DK56" s="320">
        <f t="shared" si="442"/>
        <v>66.666666666666671</v>
      </c>
      <c r="DL56" s="320">
        <f t="shared" si="442"/>
        <v>94.594594594594597</v>
      </c>
      <c r="DM56" s="320" t="e">
        <f t="shared" si="442"/>
        <v>#DIV/0!</v>
      </c>
      <c r="DN56" s="320">
        <f t="shared" si="442"/>
        <v>86.170212765957444</v>
      </c>
      <c r="DO56" s="320" t="e">
        <f t="shared" si="442"/>
        <v>#DIV/0!</v>
      </c>
      <c r="DP56" s="320">
        <f t="shared" si="442"/>
        <v>90.032154340836016</v>
      </c>
      <c r="DQ56" s="320">
        <f t="shared" si="442"/>
        <v>83.008356545961007</v>
      </c>
      <c r="DR56" s="320">
        <f t="shared" si="442"/>
        <v>95.348837209302332</v>
      </c>
      <c r="DS56" s="320">
        <f t="shared" si="442"/>
        <v>66.233766233766232</v>
      </c>
      <c r="DT56" s="320">
        <f t="shared" si="442"/>
        <v>100</v>
      </c>
      <c r="DU56" s="320">
        <f t="shared" si="442"/>
        <v>71.428571428571431</v>
      </c>
      <c r="DV56" s="320">
        <f t="shared" si="442"/>
        <v>89.285714285714292</v>
      </c>
      <c r="DW56" s="320">
        <f t="shared" si="442"/>
        <v>97.752808988764045</v>
      </c>
      <c r="DX56" s="320">
        <f t="shared" si="442"/>
        <v>55.555555555555557</v>
      </c>
      <c r="DY56" s="320">
        <f t="shared" si="442"/>
        <v>90.196078431372555</v>
      </c>
      <c r="DZ56" s="320">
        <f t="shared" si="442"/>
        <v>100</v>
      </c>
      <c r="EA56" s="320">
        <f t="shared" ref="EA56:GL56" si="443">EA55*100/EA5</f>
        <v>100</v>
      </c>
      <c r="EB56" s="320">
        <f t="shared" si="443"/>
        <v>100</v>
      </c>
      <c r="EC56" s="320">
        <f t="shared" si="443"/>
        <v>83.64116094986808</v>
      </c>
      <c r="ED56" s="320">
        <f t="shared" si="443"/>
        <v>78</v>
      </c>
      <c r="EE56" s="320">
        <f t="shared" si="443"/>
        <v>78</v>
      </c>
      <c r="EF56" s="320">
        <f t="shared" si="443"/>
        <v>73.333333333333329</v>
      </c>
      <c r="EG56" s="320">
        <f t="shared" si="443"/>
        <v>66.878980891719749</v>
      </c>
      <c r="EH56" s="320">
        <f t="shared" si="443"/>
        <v>87.5</v>
      </c>
      <c r="EI56" s="320">
        <f t="shared" si="443"/>
        <v>28.571428571428573</v>
      </c>
      <c r="EJ56" s="320">
        <f t="shared" si="443"/>
        <v>78.571428571428569</v>
      </c>
      <c r="EK56" s="320">
        <f t="shared" si="443"/>
        <v>50</v>
      </c>
      <c r="EL56" s="320">
        <f t="shared" si="443"/>
        <v>71.794871794871796</v>
      </c>
      <c r="EM56" s="320">
        <f t="shared" si="443"/>
        <v>72</v>
      </c>
      <c r="EN56" s="320">
        <f t="shared" si="443"/>
        <v>65.217391304347828</v>
      </c>
      <c r="EO56" s="320">
        <f t="shared" si="443"/>
        <v>100</v>
      </c>
      <c r="EP56" s="320">
        <f t="shared" si="443"/>
        <v>100</v>
      </c>
      <c r="EQ56" s="320" t="e">
        <f t="shared" si="443"/>
        <v>#DIV/0!</v>
      </c>
      <c r="ER56" s="320" t="e">
        <f t="shared" si="443"/>
        <v>#DIV/0!</v>
      </c>
      <c r="ES56" s="320">
        <f t="shared" si="443"/>
        <v>0</v>
      </c>
      <c r="ET56" s="320">
        <f t="shared" si="443"/>
        <v>65.283018867924525</v>
      </c>
      <c r="EU56" s="320">
        <f t="shared" si="443"/>
        <v>100</v>
      </c>
      <c r="EV56" s="320">
        <f t="shared" si="443"/>
        <v>100</v>
      </c>
      <c r="EW56" s="320" t="e">
        <f t="shared" si="443"/>
        <v>#DIV/0!</v>
      </c>
      <c r="EX56" s="320">
        <f t="shared" si="443"/>
        <v>0</v>
      </c>
      <c r="EY56" s="320">
        <f t="shared" si="443"/>
        <v>14.285714285714286</v>
      </c>
      <c r="EZ56" s="320">
        <f t="shared" si="443"/>
        <v>12.5</v>
      </c>
      <c r="FA56" s="320">
        <f t="shared" si="443"/>
        <v>63.321799307958479</v>
      </c>
      <c r="FB56" s="320">
        <f t="shared" si="443"/>
        <v>65.597667638483969</v>
      </c>
      <c r="FC56" s="320">
        <f t="shared" si="443"/>
        <v>82.051282051282058</v>
      </c>
      <c r="FD56" s="320">
        <f t="shared" si="443"/>
        <v>82.051282051282058</v>
      </c>
      <c r="FE56" s="320">
        <f t="shared" si="443"/>
        <v>100</v>
      </c>
      <c r="FF56" s="320">
        <f t="shared" si="443"/>
        <v>100</v>
      </c>
      <c r="FG56" s="320">
        <f t="shared" si="443"/>
        <v>40</v>
      </c>
      <c r="FH56" s="320">
        <f t="shared" si="443"/>
        <v>100</v>
      </c>
      <c r="FI56" s="320">
        <f t="shared" si="443"/>
        <v>100</v>
      </c>
      <c r="FJ56" s="320" t="e">
        <f t="shared" si="443"/>
        <v>#DIV/0!</v>
      </c>
      <c r="FK56" s="320">
        <f t="shared" si="443"/>
        <v>70</v>
      </c>
      <c r="FL56" s="320">
        <f t="shared" si="443"/>
        <v>100</v>
      </c>
      <c r="FM56" s="320">
        <f t="shared" si="443"/>
        <v>90.036900369003689</v>
      </c>
      <c r="FN56" s="320">
        <f t="shared" si="443"/>
        <v>76.744186046511629</v>
      </c>
      <c r="FO56" s="320">
        <f t="shared" si="443"/>
        <v>0</v>
      </c>
      <c r="FP56" s="320">
        <f t="shared" si="443"/>
        <v>85.714285714285708</v>
      </c>
      <c r="FQ56" s="320">
        <f t="shared" si="443"/>
        <v>100</v>
      </c>
      <c r="FR56" s="320">
        <f t="shared" si="443"/>
        <v>86.36363636363636</v>
      </c>
      <c r="FS56" s="320" t="e">
        <f t="shared" si="443"/>
        <v>#DIV/0!</v>
      </c>
      <c r="FT56" s="320" t="e">
        <f t="shared" si="443"/>
        <v>#DIV/0!</v>
      </c>
      <c r="FU56" s="320">
        <f t="shared" si="443"/>
        <v>100</v>
      </c>
      <c r="FV56" s="320">
        <f t="shared" si="443"/>
        <v>0</v>
      </c>
      <c r="FW56" s="320" t="e">
        <f t="shared" si="443"/>
        <v>#DIV/0!</v>
      </c>
      <c r="FX56" s="320">
        <f t="shared" si="443"/>
        <v>81.818181818181813</v>
      </c>
      <c r="FY56" s="320" t="e">
        <f t="shared" si="443"/>
        <v>#DIV/0!</v>
      </c>
      <c r="FZ56" s="320">
        <f t="shared" si="443"/>
        <v>86.189683860232947</v>
      </c>
      <c r="GA56" s="320">
        <f t="shared" si="443"/>
        <v>85.924713584288057</v>
      </c>
      <c r="GB56" s="320">
        <f t="shared" si="443"/>
        <v>19.23076923076923</v>
      </c>
      <c r="GC56" s="320">
        <f t="shared" si="443"/>
        <v>50.24875621890547</v>
      </c>
      <c r="GD56" s="320">
        <f t="shared" si="443"/>
        <v>100</v>
      </c>
      <c r="GE56" s="320">
        <f t="shared" si="443"/>
        <v>12.307692307692308</v>
      </c>
      <c r="GF56" s="320">
        <f t="shared" si="443"/>
        <v>26.5625</v>
      </c>
      <c r="GG56" s="320">
        <f t="shared" si="443"/>
        <v>22.535211267605632</v>
      </c>
      <c r="GH56" s="320">
        <f t="shared" si="443"/>
        <v>0</v>
      </c>
      <c r="GI56" s="320">
        <f t="shared" si="443"/>
        <v>100</v>
      </c>
      <c r="GJ56" s="320">
        <f t="shared" si="443"/>
        <v>20.792079207920793</v>
      </c>
      <c r="GK56" s="320">
        <f t="shared" si="443"/>
        <v>59.090909090909093</v>
      </c>
      <c r="GL56" s="320">
        <f t="shared" si="443"/>
        <v>74.21652421652422</v>
      </c>
      <c r="GM56" s="320">
        <f t="shared" ref="GM56:HB56" si="444">GM55*100/GM5</f>
        <v>25.806451612903224</v>
      </c>
      <c r="GN56" s="320" t="e">
        <f t="shared" si="444"/>
        <v>#DIV/0!</v>
      </c>
      <c r="GO56" s="320">
        <f t="shared" si="444"/>
        <v>71.788079470198682</v>
      </c>
      <c r="GP56" s="320">
        <f t="shared" si="444"/>
        <v>72.301690507152145</v>
      </c>
      <c r="GQ56" s="320">
        <f t="shared" si="444"/>
        <v>56.347962382445139</v>
      </c>
      <c r="GR56" s="320">
        <f t="shared" si="444"/>
        <v>95.833333333333329</v>
      </c>
      <c r="GS56" s="320">
        <f t="shared" si="444"/>
        <v>77.272727272727266</v>
      </c>
      <c r="GT56" s="320">
        <f t="shared" si="444"/>
        <v>85.18518518518519</v>
      </c>
      <c r="GU56" s="320">
        <f t="shared" si="444"/>
        <v>84.615384615384613</v>
      </c>
      <c r="GV56" s="320">
        <f t="shared" si="444"/>
        <v>85.714285714285708</v>
      </c>
      <c r="GW56" s="320">
        <f t="shared" si="444"/>
        <v>85</v>
      </c>
      <c r="GX56" s="320">
        <f t="shared" si="444"/>
        <v>92.307692307692307</v>
      </c>
      <c r="GY56" s="320">
        <f t="shared" si="444"/>
        <v>78.94736842105263</v>
      </c>
      <c r="GZ56" s="320">
        <f t="shared" si="444"/>
        <v>100</v>
      </c>
      <c r="HA56" s="320">
        <f t="shared" si="444"/>
        <v>80</v>
      </c>
      <c r="HB56" s="320">
        <f t="shared" si="444"/>
        <v>85.427135678391963</v>
      </c>
      <c r="HE56" s="322">
        <f>HE55*100/HE5</f>
        <v>78.290955906018667</v>
      </c>
      <c r="HF56" s="322">
        <f>HF55*100/HF5</f>
        <v>71.261682242990659</v>
      </c>
      <c r="HG56" s="322">
        <f>HG55*100/HG5</f>
        <v>80.541871921182263</v>
      </c>
      <c r="HH56" s="322">
        <f>HH55*100/HH5</f>
        <v>77.608346709470311</v>
      </c>
      <c r="HI56" s="236"/>
      <c r="HJ56" s="323" t="s">
        <v>317</v>
      </c>
      <c r="HK56" s="324" t="s">
        <v>262</v>
      </c>
      <c r="HL56" s="325" t="e">
        <f t="shared" ref="HL56:HZ56" si="445">HL51*100/HL52</f>
        <v>#DIV/0!</v>
      </c>
      <c r="HM56" s="325">
        <f t="shared" si="445"/>
        <v>98.387096774193552</v>
      </c>
      <c r="HN56" s="325" t="e">
        <f t="shared" si="445"/>
        <v>#DIV/0!</v>
      </c>
      <c r="HO56" s="325" t="e">
        <f t="shared" si="445"/>
        <v>#DIV/0!</v>
      </c>
      <c r="HP56" s="325" t="e">
        <f t="shared" si="445"/>
        <v>#DIV/0!</v>
      </c>
      <c r="HQ56" s="325" t="e">
        <f t="shared" si="445"/>
        <v>#DIV/0!</v>
      </c>
      <c r="HR56" s="326">
        <v>0</v>
      </c>
      <c r="HS56" s="325" t="e">
        <f t="shared" si="445"/>
        <v>#DIV/0!</v>
      </c>
      <c r="HT56" s="325">
        <f t="shared" si="445"/>
        <v>98.958333333333329</v>
      </c>
      <c r="HU56" s="325">
        <f t="shared" si="445"/>
        <v>97.515527950310556</v>
      </c>
      <c r="HV56" s="325" t="e">
        <f t="shared" si="445"/>
        <v>#DIV/0!</v>
      </c>
      <c r="HW56" s="325" t="e">
        <f t="shared" si="445"/>
        <v>#DIV/0!</v>
      </c>
      <c r="HX56" s="325" t="e">
        <f t="shared" si="445"/>
        <v>#DIV/0!</v>
      </c>
      <c r="HY56" s="325" t="e">
        <f t="shared" si="445"/>
        <v>#DIV/0!</v>
      </c>
      <c r="HZ56" s="327" t="e">
        <f t="shared" si="445"/>
        <v>#DIV/0!</v>
      </c>
      <c r="IA56" s="225" t="e">
        <f t="shared" si="355"/>
        <v>#DIV/0!</v>
      </c>
      <c r="IB56" s="159"/>
      <c r="IC56" s="159"/>
      <c r="ID56" s="159"/>
      <c r="IE56" s="159"/>
      <c r="IF56" s="159"/>
      <c r="IG56" s="159"/>
      <c r="IH56" s="159"/>
      <c r="II56" s="159"/>
      <c r="IJ56" s="159"/>
      <c r="IK56" s="159"/>
      <c r="IL56" s="159"/>
      <c r="IM56" s="159"/>
      <c r="IN56" s="159"/>
    </row>
    <row r="57" spans="1:248" s="159" customFormat="1" ht="27" customHeight="1">
      <c r="A57" s="328">
        <v>20</v>
      </c>
      <c r="B57" s="329" t="s">
        <v>350</v>
      </c>
      <c r="C57" s="330">
        <f>M57+AP57+BG57+BS57+CO57+CZ57+DQ57+EC57+EE57+FB57+FD57+GA57+GQ57+HB57</f>
        <v>4061.4135338345864</v>
      </c>
      <c r="D57" s="331">
        <f>[1]ISRP50!D25</f>
        <v>81</v>
      </c>
      <c r="E57" s="331">
        <f>[1]ISRP50!E25</f>
        <v>60</v>
      </c>
      <c r="F57" s="331">
        <f>[1]ISRP50!F25</f>
        <v>78</v>
      </c>
      <c r="G57" s="331">
        <f>[1]ISRP50!G25</f>
        <v>85</v>
      </c>
      <c r="H57" s="331">
        <f>[1]ISRP50!H26</f>
        <v>65.41353383458646</v>
      </c>
      <c r="I57" s="331">
        <f>[1]ISRP50!I25</f>
        <v>60</v>
      </c>
      <c r="J57" s="331">
        <f>[1]ISRP50!J25</f>
        <v>37</v>
      </c>
      <c r="K57" s="331">
        <f>[1]ISRP50!K25</f>
        <v>29</v>
      </c>
      <c r="L57" s="332">
        <f t="shared" si="161"/>
        <v>66</v>
      </c>
      <c r="M57" s="333">
        <f>D57+E57+F57+G57+H57+I57+L57</f>
        <v>495.41353383458647</v>
      </c>
      <c r="N57" s="331">
        <f>[1]ISRP50!M25</f>
        <v>35</v>
      </c>
      <c r="O57" s="331">
        <f>[1]ISRP50!V25</f>
        <v>1</v>
      </c>
      <c r="P57" s="332">
        <f>SUM(N57:O57)</f>
        <v>36</v>
      </c>
      <c r="Q57" s="331">
        <f>[1]ISRP50!N25</f>
        <v>57</v>
      </c>
      <c r="R57" s="331">
        <f>[1]ISRP50!O25</f>
        <v>68</v>
      </c>
      <c r="S57" s="331">
        <f>[1]ISRP50!P25</f>
        <v>2</v>
      </c>
      <c r="T57" s="332">
        <f t="shared" ref="T57:T63" si="446">SUM(R57:S57)</f>
        <v>70</v>
      </c>
      <c r="U57" s="331">
        <f>[1]ISRP50!Q25</f>
        <v>25</v>
      </c>
      <c r="V57" s="331">
        <f>[1]ISRP50!W25</f>
        <v>12</v>
      </c>
      <c r="W57" s="331">
        <f>[1]ISRP50!S25</f>
        <v>20</v>
      </c>
      <c r="X57" s="332">
        <f t="shared" ref="X57:X63" si="447">SUM(V57:W57)</f>
        <v>32</v>
      </c>
      <c r="Y57" s="331">
        <f>[1]ISRP50!X25</f>
        <v>10</v>
      </c>
      <c r="Z57" s="331">
        <f>[1]ISRP50!U25</f>
        <v>2</v>
      </c>
      <c r="AA57" s="332">
        <f t="shared" ref="AA57:AA63" si="448">SUM(Y57:Z57)</f>
        <v>12</v>
      </c>
      <c r="AB57" s="331">
        <f>[1]ISRP50!Y25</f>
        <v>2</v>
      </c>
      <c r="AC57" s="331">
        <f>[1]ISRP50!R25</f>
        <v>9</v>
      </c>
      <c r="AD57" s="331">
        <f>[1]ISRP50!T25</f>
        <v>2</v>
      </c>
      <c r="AE57" s="332">
        <f t="shared" ref="AE57:AE63" si="449">SUM(AB57:AD57)</f>
        <v>13</v>
      </c>
      <c r="AF57" s="331">
        <f>[1]ISRP50!Z25</f>
        <v>51</v>
      </c>
      <c r="AG57" s="331">
        <f>[1]ISRP50!AA25</f>
        <v>16</v>
      </c>
      <c r="AH57" s="331">
        <f>[1]ISRP50!BO25</f>
        <v>0</v>
      </c>
      <c r="AI57" s="331">
        <f>[1]ISRP50!AB25+[1]ISRP50!CF25</f>
        <v>13</v>
      </c>
      <c r="AJ57" s="331">
        <f>[1]ISRP50!BT25</f>
        <v>0</v>
      </c>
      <c r="AK57" s="332">
        <f t="shared" si="121"/>
        <v>13</v>
      </c>
      <c r="AL57" s="331">
        <f>[1]ISRP50!AC25+[1]ISRP50!CG25</f>
        <v>14</v>
      </c>
      <c r="AM57" s="331">
        <f>[1]ISRP50!CG25</f>
        <v>1</v>
      </c>
      <c r="AN57" s="332">
        <f t="shared" ref="AN57" si="450">SUM(AL57:AM57)</f>
        <v>15</v>
      </c>
      <c r="AO57" s="332">
        <f>AK57+AN57</f>
        <v>28</v>
      </c>
      <c r="AP57" s="332">
        <f>P57+Q57+T57+U57+X57+AA57+AE57+AF57+AG57+AO57</f>
        <v>340</v>
      </c>
      <c r="AQ57" s="331">
        <f>[1]ISRP50!AE25</f>
        <v>23</v>
      </c>
      <c r="AR57" s="331">
        <f>[1]ISRP50!AF25</f>
        <v>157</v>
      </c>
      <c r="AS57" s="330">
        <v>0</v>
      </c>
      <c r="AT57" s="332">
        <f>SUM(AR57:AS57)</f>
        <v>157</v>
      </c>
      <c r="AU57" s="331">
        <f>[1]ISRP50!AP25+[1]ISRP50!DY25</f>
        <v>7</v>
      </c>
      <c r="AV57" s="331">
        <f>[1]ISRP50!AI25+[1]ISRP50!AO25</f>
        <v>97</v>
      </c>
      <c r="AW57" s="331">
        <f>[1]ISRP50!AK25</f>
        <v>48</v>
      </c>
      <c r="AX57" s="331">
        <v>0</v>
      </c>
      <c r="AY57" s="331">
        <f>[1]ISRP50!AH25</f>
        <v>33</v>
      </c>
      <c r="AZ57" s="331">
        <f>[1]ISRP50!AG25</f>
        <v>64</v>
      </c>
      <c r="BA57" s="331">
        <v>0</v>
      </c>
      <c r="BB57" s="331">
        <v>0</v>
      </c>
      <c r="BC57" s="331">
        <f>[1]ISRP50!AJ25</f>
        <v>29</v>
      </c>
      <c r="BD57" s="331">
        <f>[1]ISRP50!AL25</f>
        <v>107</v>
      </c>
      <c r="BE57" s="331">
        <f>[1]ISRP50!AM25</f>
        <v>0</v>
      </c>
      <c r="BF57" s="332">
        <f t="shared" ref="BF57" si="451">SUM(AV57:BE57)</f>
        <v>378</v>
      </c>
      <c r="BG57" s="332">
        <f>AQ57+AT57+AU57+BF57</f>
        <v>565</v>
      </c>
      <c r="BH57" s="331">
        <f>[1]ISRP50!BD25</f>
        <v>28</v>
      </c>
      <c r="BI57" s="331">
        <f>[1]ISRP50!BC25</f>
        <v>4</v>
      </c>
      <c r="BJ57" s="331">
        <f>[1]ISRP50!BE25</f>
        <v>63</v>
      </c>
      <c r="BK57" s="331">
        <f>[1]ISRP50!BF25</f>
        <v>34</v>
      </c>
      <c r="BL57" s="331">
        <f>[1]ISRP50!BG25</f>
        <v>32</v>
      </c>
      <c r="BM57" s="331">
        <f>[1]ISRP50!BH25</f>
        <v>53</v>
      </c>
      <c r="BN57" s="331">
        <f>[1]ISRP50!BI25</f>
        <v>0</v>
      </c>
      <c r="BO57" s="331">
        <v>0</v>
      </c>
      <c r="BP57" s="331">
        <f>[1]ISRP50!BJ25</f>
        <v>33</v>
      </c>
      <c r="BQ57" s="331">
        <f>[1]ISRP50!BK25</f>
        <v>15</v>
      </c>
      <c r="BR57" s="332">
        <f>SUM(BN57:BQ57)</f>
        <v>48</v>
      </c>
      <c r="BS57" s="333">
        <f t="shared" si="124"/>
        <v>262</v>
      </c>
      <c r="BT57" s="331">
        <f>[1]ISRP50!CI25</f>
        <v>7</v>
      </c>
      <c r="BU57" s="331">
        <f>[1]ISRP50!CX25</f>
        <v>6</v>
      </c>
      <c r="BV57" s="331">
        <f>[1]ISRP50!CK25</f>
        <v>12</v>
      </c>
      <c r="BW57" s="331">
        <f>[1]ISRP50!CJ25</f>
        <v>32</v>
      </c>
      <c r="BX57" s="331">
        <f>[1]ISRP50!CO25</f>
        <v>44</v>
      </c>
      <c r="BY57" s="331">
        <f>[1]ISRP50!CP25</f>
        <v>10</v>
      </c>
      <c r="BZ57" s="331">
        <v>0</v>
      </c>
      <c r="CA57" s="331">
        <f>[1]ISRP50!CQ25</f>
        <v>3</v>
      </c>
      <c r="CB57" s="331">
        <v>0</v>
      </c>
      <c r="CC57" s="331">
        <f>[1]ISRP50!CR25</f>
        <v>6</v>
      </c>
      <c r="CD57" s="332">
        <f>SUM(BY57:CC57)</f>
        <v>19</v>
      </c>
      <c r="CE57" s="331">
        <f>[1]ISRP50!CS25</f>
        <v>20</v>
      </c>
      <c r="CF57" s="331">
        <f>[1]ISRP50!CU25</f>
        <v>4</v>
      </c>
      <c r="CG57" s="331">
        <f>[1]ISRP50!CT25</f>
        <v>3</v>
      </c>
      <c r="CH57" s="156">
        <f t="shared" ref="CH57" si="452">SUM(CF57:CG57)</f>
        <v>7</v>
      </c>
      <c r="CI57" s="331">
        <f>[1]ISRP50!CL25</f>
        <v>8</v>
      </c>
      <c r="CJ57" s="331">
        <f>[1]ISRP50!CW25</f>
        <v>0</v>
      </c>
      <c r="CK57" s="331">
        <f>[1]ISRP50!CN25</f>
        <v>2</v>
      </c>
      <c r="CL57" s="331">
        <f>[1]ISRP50!CM25</f>
        <v>2</v>
      </c>
      <c r="CM57" s="155">
        <f>SUM(CI57:CL57)-0</f>
        <v>12</v>
      </c>
      <c r="CN57" s="331">
        <f>[1]ISRP50!CV25</f>
        <v>9</v>
      </c>
      <c r="CO57" s="157">
        <f t="shared" si="127"/>
        <v>168</v>
      </c>
      <c r="CP57" s="331">
        <f>[1]ISRP50!CZ25</f>
        <v>31</v>
      </c>
      <c r="CQ57" s="331">
        <f>[1]ISRP50!DA25</f>
        <v>25</v>
      </c>
      <c r="CR57" s="331">
        <f>[1]ISRP50!DC25</f>
        <v>38</v>
      </c>
      <c r="CS57" s="332">
        <f>SUM(CQ57:CR57)</f>
        <v>63</v>
      </c>
      <c r="CT57" s="331">
        <f>[1]ISRP50!DD25</f>
        <v>42</v>
      </c>
      <c r="CU57" s="331">
        <f>[1]ISRP50!DE25</f>
        <v>32</v>
      </c>
      <c r="CV57" s="331">
        <f>[1]ISRP50!DF25</f>
        <v>25</v>
      </c>
      <c r="CW57" s="331">
        <v>0</v>
      </c>
      <c r="CX57" s="156">
        <f t="shared" si="129"/>
        <v>57</v>
      </c>
      <c r="CY57" s="331">
        <f>[1]ISRP50!DH25</f>
        <v>32</v>
      </c>
      <c r="CZ57" s="157">
        <f t="shared" si="130"/>
        <v>225</v>
      </c>
      <c r="DA57" s="331">
        <f>[1]ISRP50!DK25</f>
        <v>26</v>
      </c>
      <c r="DB57" s="331">
        <f>[1]ISRP50!DL25</f>
        <v>16</v>
      </c>
      <c r="DC57" s="331">
        <f>[1]ISRP50!DM25</f>
        <v>13</v>
      </c>
      <c r="DD57" s="331">
        <f>[1]ISRP50!DJ25</f>
        <v>132</v>
      </c>
      <c r="DE57" s="332">
        <f>SUM(DA57:DD57)</f>
        <v>187</v>
      </c>
      <c r="DF57" s="331">
        <f>[1]ISRP50!DR25</f>
        <v>6</v>
      </c>
      <c r="DG57" s="331">
        <f>[1]ISRP50!DS25</f>
        <v>13</v>
      </c>
      <c r="DH57" s="331">
        <v>0</v>
      </c>
      <c r="DI57" s="331">
        <f>[1]ISRP50!DN25</f>
        <v>63</v>
      </c>
      <c r="DJ57" s="331">
        <v>0</v>
      </c>
      <c r="DK57" s="331">
        <f>[1]ISRP50!DO25</f>
        <v>8</v>
      </c>
      <c r="DL57" s="331">
        <f>[1]ISRP50!DP25</f>
        <v>45</v>
      </c>
      <c r="DM57" s="331">
        <v>0</v>
      </c>
      <c r="DN57" s="331">
        <f>[1]ISRP50!DQ25</f>
        <v>39</v>
      </c>
      <c r="DO57" s="331">
        <v>0</v>
      </c>
      <c r="DP57" s="332">
        <f t="shared" ref="DP57" si="453">SUM(DH57:DO57)</f>
        <v>155</v>
      </c>
      <c r="DQ57" s="333">
        <f t="shared" si="133"/>
        <v>361</v>
      </c>
      <c r="DR57" s="331">
        <f>[1]ISRP50!ED25</f>
        <v>32</v>
      </c>
      <c r="DS57" s="331">
        <f>[1]ISRP50!DU25</f>
        <v>42</v>
      </c>
      <c r="DT57" s="331">
        <f>[1]ISRP50!DV25</f>
        <v>14</v>
      </c>
      <c r="DU57" s="334">
        <f t="shared" ref="DU57:DU63" si="454">SUM(DS57:DT57)</f>
        <v>56</v>
      </c>
      <c r="DV57" s="331">
        <f>[1]ISRP50!DW25</f>
        <v>20</v>
      </c>
      <c r="DW57" s="331">
        <f>[1]ISRP50!AN25+[1]ISRP50!DZ25</f>
        <v>75</v>
      </c>
      <c r="DX57" s="331">
        <f>[1]ISRP50!DX25</f>
        <v>18</v>
      </c>
      <c r="DY57" s="331">
        <f>[1]ISRP50!EA25</f>
        <v>44</v>
      </c>
      <c r="DZ57" s="331">
        <f>[1]ISRP50!EB25</f>
        <v>7</v>
      </c>
      <c r="EA57" s="331">
        <f>[1]ISRP50!EC25</f>
        <v>5</v>
      </c>
      <c r="EB57" s="332">
        <f>DZ57+EA57</f>
        <v>12</v>
      </c>
      <c r="EC57" s="333">
        <f t="shared" ref="EC57" si="455">DR57+DU57+DV57+DW57+DX57+DY57+EB57</f>
        <v>257</v>
      </c>
      <c r="ED57" s="331">
        <f>[1]ISRP50!EJ25</f>
        <v>26</v>
      </c>
      <c r="EE57" s="332">
        <f>SUM(ED57)</f>
        <v>26</v>
      </c>
      <c r="EF57" s="331">
        <f>[1]ISRP50!EN25</f>
        <v>10</v>
      </c>
      <c r="EG57" s="331">
        <f>[1]ISRP50!EO25</f>
        <v>78</v>
      </c>
      <c r="EH57" s="331">
        <f>[1]ISRP50!EP25</f>
        <v>13</v>
      </c>
      <c r="EI57" s="331">
        <f>[1]ISRP50!FB25</f>
        <v>2</v>
      </c>
      <c r="EJ57" s="331">
        <f>[1]ISRP50!ER25</f>
        <v>11</v>
      </c>
      <c r="EK57" s="331">
        <f>[1]ISRP50!ET25</f>
        <v>1</v>
      </c>
      <c r="EL57" s="332">
        <f>SUM(EH57:EK57)</f>
        <v>27</v>
      </c>
      <c r="EM57" s="331">
        <f>[1]ISRP50!EW25</f>
        <v>14</v>
      </c>
      <c r="EN57" s="331">
        <f>[1]ISRP50!BU25+[1]ISRP50!EL25</f>
        <v>86</v>
      </c>
      <c r="EO57" s="331">
        <f>[1]ISRP50!BV25</f>
        <v>1</v>
      </c>
      <c r="EP57" s="331">
        <f>[1]ISRP50!BW25</f>
        <v>0</v>
      </c>
      <c r="EQ57" s="331">
        <f>[1]ISRP50!BR25</f>
        <v>0</v>
      </c>
      <c r="ER57" s="331">
        <f>[1]ISRP50!BS25</f>
        <v>0</v>
      </c>
      <c r="ES57" s="331">
        <f>[1]ISRP50!BX25</f>
        <v>0</v>
      </c>
      <c r="ET57" s="331">
        <f>[1]ISRP50!BL25+[1]ISRP50!EM25</f>
        <v>143</v>
      </c>
      <c r="EU57" s="331">
        <f>[1]ISRP50!BQ25</f>
        <v>1</v>
      </c>
      <c r="EV57" s="331">
        <f>[1]ISRP50!BR25</f>
        <v>0</v>
      </c>
      <c r="EW57" s="331">
        <f>[1]ISRP50!BX25</f>
        <v>0</v>
      </c>
      <c r="EX57" s="331">
        <f>[1]ISRP50!BS25</f>
        <v>0</v>
      </c>
      <c r="EY57" s="331">
        <f>[1]ISRP50!EU25</f>
        <v>1</v>
      </c>
      <c r="EZ57" s="331">
        <f>[1]ISRP50!EV25</f>
        <v>1</v>
      </c>
      <c r="FA57" s="332">
        <f>SUM(EO57:EZ57)</f>
        <v>147</v>
      </c>
      <c r="FB57" s="332">
        <f>EF57+EG57+EL57+EM57+EN57+FA57</f>
        <v>362</v>
      </c>
      <c r="FC57" s="331">
        <f>[1]ISRP50!FF25</f>
        <v>41</v>
      </c>
      <c r="FD57" s="332">
        <f>SUM(FC57)</f>
        <v>41</v>
      </c>
      <c r="FE57" s="331">
        <f>[1]ISRP50!FM25</f>
        <v>1</v>
      </c>
      <c r="FF57" s="331">
        <f>[1]ISRP50!FO25</f>
        <v>2</v>
      </c>
      <c r="FG57" s="331">
        <f>[1]ISRP50!FR25</f>
        <v>1</v>
      </c>
      <c r="FH57" s="331">
        <f>[1]ISRP50!FN25</f>
        <v>1</v>
      </c>
      <c r="FI57" s="331">
        <f>[1]ISRP50!FP25</f>
        <v>1</v>
      </c>
      <c r="FJ57" s="331">
        <v>0</v>
      </c>
      <c r="FK57" s="332">
        <f t="shared" si="254"/>
        <v>6</v>
      </c>
      <c r="FL57" s="331">
        <f>[1]ISRP50!FP25</f>
        <v>1</v>
      </c>
      <c r="FM57" s="331">
        <f>[1]ISRP50!AU25+[1]ISRP50!FL25</f>
        <v>207</v>
      </c>
      <c r="FN57" s="331">
        <f>[1]ISRP50!FH25</f>
        <v>25</v>
      </c>
      <c r="FO57" s="331">
        <f>[1]ISRP50!AZ25</f>
        <v>0</v>
      </c>
      <c r="FP57" s="331">
        <f>[1]ISRP50!AR25+[1]ISRP50!FI25</f>
        <v>62</v>
      </c>
      <c r="FQ57" s="331">
        <f>[1]ISRP50!AW25</f>
        <v>1</v>
      </c>
      <c r="FR57" s="331">
        <f>[1]ISRP50!AS25+[1]ISRP50!FJ25</f>
        <v>69</v>
      </c>
      <c r="FS57" s="331">
        <v>0</v>
      </c>
      <c r="FT57" s="331">
        <v>0</v>
      </c>
      <c r="FU57" s="331">
        <f>[1]ISRP50!AY25</f>
        <v>1</v>
      </c>
      <c r="FV57" s="331">
        <f>[1]ISRP50!AX25</f>
        <v>0</v>
      </c>
      <c r="FW57" s="331">
        <v>0</v>
      </c>
      <c r="FX57" s="331">
        <f>[1]ISRP50!AT25+[1]ISRP50!FK25</f>
        <v>72</v>
      </c>
      <c r="FY57" s="331">
        <v>0</v>
      </c>
      <c r="FZ57" s="332">
        <f>SUM(FL57:FY57)</f>
        <v>438</v>
      </c>
      <c r="GA57" s="157">
        <f>FK57+FZ57</f>
        <v>444</v>
      </c>
      <c r="GB57" s="331">
        <f>[1]ISRP50!CC25+[1]ISRP50!GH25</f>
        <v>14</v>
      </c>
      <c r="GC57" s="331">
        <f>[1]ISRP50!CE25+[1]ISRP50!GD25</f>
        <v>59</v>
      </c>
      <c r="GD57" s="331">
        <f>[1]ISRP50!EF25-1</f>
        <v>12</v>
      </c>
      <c r="GE57" s="331">
        <f>[1]ISRP50!CD25+[1]ISRP50!GE25</f>
        <v>7</v>
      </c>
      <c r="GF57" s="331">
        <f>[1]ISRP50!BZ25+[1]ISRP50!GF25</f>
        <v>14</v>
      </c>
      <c r="GG57" s="331">
        <f>[1]ISRP50!CA25+[1]ISRP50!GG25</f>
        <v>15</v>
      </c>
      <c r="GH57" s="331">
        <f>[1]ISRP50!BY25</f>
        <v>0</v>
      </c>
      <c r="GI57" s="331">
        <f>[1]ISRP50!CB25</f>
        <v>1</v>
      </c>
      <c r="GJ57" s="332">
        <f>SUM(GE57:GI57)</f>
        <v>37</v>
      </c>
      <c r="GK57" s="331">
        <f>[1]ISRP50!GJ25-5</f>
        <v>7</v>
      </c>
      <c r="GL57" s="331">
        <f>[1]ISRP50!EE25+[1]ISRP50!GI25-91</f>
        <v>335</v>
      </c>
      <c r="GM57" s="331">
        <f>[1]ISRP50!EG25+[1]ISRP50!GK25</f>
        <v>6</v>
      </c>
      <c r="GN57" s="331">
        <f>[1]ISRP50!GL25</f>
        <v>0</v>
      </c>
      <c r="GO57" s="332">
        <f>SUM(GK57:GN57)-95</f>
        <v>253</v>
      </c>
      <c r="GP57" s="156">
        <f>GD57+GK57+GL57+GM57+GN57-96</f>
        <v>264</v>
      </c>
      <c r="GQ57" s="157">
        <f t="shared" ref="GQ57" si="456">GB57+GC57+GP57+GJ57</f>
        <v>374</v>
      </c>
      <c r="GR57" s="331">
        <f>[1]ISRP50!FT25</f>
        <v>38</v>
      </c>
      <c r="GS57" s="331">
        <f>[1]ISRP50!FU25</f>
        <v>13</v>
      </c>
      <c r="GT57" s="331">
        <f>[1]ISRP50!GB25</f>
        <v>19</v>
      </c>
      <c r="GU57" s="331">
        <f>[1]ISRP50!FV25</f>
        <v>6</v>
      </c>
      <c r="GV57" s="331">
        <f>[1]ISRP50!FW25</f>
        <v>5</v>
      </c>
      <c r="GW57" s="335">
        <f>GU57+GV57</f>
        <v>11</v>
      </c>
      <c r="GX57" s="331">
        <f>[1]ISRP50!FX25</f>
        <v>11</v>
      </c>
      <c r="GY57" s="331">
        <f>[1]ISRP50!FZ25</f>
        <v>40</v>
      </c>
      <c r="GZ57" s="331">
        <f>[1]ISRP50!GA25</f>
        <v>1</v>
      </c>
      <c r="HA57" s="331">
        <f>[1]ISRP50!FY25</f>
        <v>8</v>
      </c>
      <c r="HB57" s="333">
        <f t="shared" si="146"/>
        <v>141</v>
      </c>
      <c r="HE57" s="160">
        <f>M57+BG57+BS57+CZ57+DQ57+EC57+FB57+GA57+GQ57-BI57-DR57+AI57+AL57</f>
        <v>3336.4135338345864</v>
      </c>
      <c r="HF57" s="160">
        <f>N57+O57+Q57+R57+S57+U57+V57+W57+Y57+Z57+AB57+AC57+AD57+AG57+AH57+AJ57+AM57+BI57+BT57+BU57+CK57+BV57+CL57+BW57+BX57+BY57+BZ57+CA57+CB57+CC57+CE57+CF57+CG57+CI57+CJ57+CN57+DR57+ED57</f>
        <v>492</v>
      </c>
      <c r="HG57" s="160">
        <f>FC57+GR57+GS57+GT57+GU57+GV57+GX57+GY57+GZ57+HA57+AF57</f>
        <v>233</v>
      </c>
      <c r="HH57" s="160">
        <f t="shared" si="13"/>
        <v>4061.4135338345864</v>
      </c>
      <c r="HI57" s="161"/>
      <c r="HJ57" s="255" t="s">
        <v>319</v>
      </c>
      <c r="HK57" s="324" t="s">
        <v>262</v>
      </c>
      <c r="HL57" s="336" t="e">
        <f>HL54*100/HL51</f>
        <v>#DIV/0!</v>
      </c>
      <c r="HM57" s="337">
        <f t="shared" ref="HM57:HZ57" si="457">HM54*100/HM51</f>
        <v>90.163934426229503</v>
      </c>
      <c r="HN57" s="337" t="e">
        <f t="shared" si="457"/>
        <v>#DIV/0!</v>
      </c>
      <c r="HO57" s="337" t="e">
        <f t="shared" si="457"/>
        <v>#DIV/0!</v>
      </c>
      <c r="HP57" s="337" t="e">
        <f t="shared" si="457"/>
        <v>#DIV/0!</v>
      </c>
      <c r="HQ57" s="337" t="e">
        <f t="shared" si="457"/>
        <v>#DIV/0!</v>
      </c>
      <c r="HR57" s="338">
        <v>0</v>
      </c>
      <c r="HS57" s="337" t="e">
        <f t="shared" si="457"/>
        <v>#DIV/0!</v>
      </c>
      <c r="HT57" s="337">
        <f t="shared" si="457"/>
        <v>100</v>
      </c>
      <c r="HU57" s="337">
        <f t="shared" si="457"/>
        <v>89.171974522292999</v>
      </c>
      <c r="HV57" s="337" t="e">
        <f t="shared" si="457"/>
        <v>#DIV/0!</v>
      </c>
      <c r="HW57" s="337" t="e">
        <f t="shared" si="457"/>
        <v>#DIV/0!</v>
      </c>
      <c r="HX57" s="337" t="e">
        <f t="shared" si="457"/>
        <v>#DIV/0!</v>
      </c>
      <c r="HY57" s="337" t="e">
        <f t="shared" si="457"/>
        <v>#DIV/0!</v>
      </c>
      <c r="HZ57" s="337" t="e">
        <f t="shared" si="457"/>
        <v>#DIV/0!</v>
      </c>
      <c r="IA57" s="225" t="e">
        <f t="shared" si="355"/>
        <v>#DIV/0!</v>
      </c>
      <c r="IF57" s="321"/>
      <c r="IG57" s="321"/>
      <c r="IH57" s="321"/>
      <c r="II57" s="321"/>
      <c r="IJ57" s="321"/>
      <c r="IK57" s="321"/>
      <c r="IL57" s="321"/>
      <c r="IM57" s="321"/>
      <c r="IN57" s="321"/>
    </row>
    <row r="58" spans="1:248" s="339" customFormat="1" ht="27.75" customHeight="1" thickBot="1">
      <c r="A58" s="170"/>
      <c r="B58" s="171" t="s">
        <v>351</v>
      </c>
      <c r="C58" s="172">
        <f t="shared" ref="C58:BN58" si="458">C57*100/C18</f>
        <v>74.453043699992421</v>
      </c>
      <c r="D58" s="172">
        <f t="shared" si="458"/>
        <v>72.972972972972968</v>
      </c>
      <c r="E58" s="172">
        <f t="shared" si="458"/>
        <v>53.097345132743364</v>
      </c>
      <c r="F58" s="172">
        <f t="shared" si="458"/>
        <v>60.465116279069768</v>
      </c>
      <c r="G58" s="172">
        <f t="shared" si="458"/>
        <v>61.151079136690647</v>
      </c>
      <c r="H58" s="172">
        <f t="shared" si="458"/>
        <v>49.183108146305607</v>
      </c>
      <c r="I58" s="172">
        <f t="shared" si="458"/>
        <v>51.282051282051285</v>
      </c>
      <c r="J58" s="172">
        <f t="shared" si="458"/>
        <v>66.071428571428569</v>
      </c>
      <c r="K58" s="172">
        <f t="shared" si="458"/>
        <v>76.315789473684205</v>
      </c>
      <c r="L58" s="172">
        <f t="shared" si="458"/>
        <v>70.212765957446805</v>
      </c>
      <c r="M58" s="172">
        <f t="shared" si="458"/>
        <v>59.259992085476853</v>
      </c>
      <c r="N58" s="172">
        <f t="shared" si="458"/>
        <v>83.333333333333329</v>
      </c>
      <c r="O58" s="172">
        <f t="shared" si="458"/>
        <v>100</v>
      </c>
      <c r="P58" s="172">
        <f t="shared" si="458"/>
        <v>83.720930232558146</v>
      </c>
      <c r="Q58" s="172">
        <f t="shared" si="458"/>
        <v>91.935483870967744</v>
      </c>
      <c r="R58" s="172">
        <f t="shared" si="458"/>
        <v>90.666666666666671</v>
      </c>
      <c r="S58" s="172">
        <f t="shared" si="458"/>
        <v>100</v>
      </c>
      <c r="T58" s="172">
        <f t="shared" si="458"/>
        <v>90.909090909090907</v>
      </c>
      <c r="U58" s="172">
        <f t="shared" si="458"/>
        <v>96.15384615384616</v>
      </c>
      <c r="V58" s="172">
        <f t="shared" si="458"/>
        <v>75</v>
      </c>
      <c r="W58" s="172">
        <f t="shared" si="458"/>
        <v>86.956521739130437</v>
      </c>
      <c r="X58" s="172">
        <f t="shared" si="458"/>
        <v>82.051282051282058</v>
      </c>
      <c r="Y58" s="172">
        <f t="shared" si="458"/>
        <v>66.666666666666671</v>
      </c>
      <c r="Z58" s="172">
        <f t="shared" si="458"/>
        <v>100</v>
      </c>
      <c r="AA58" s="172">
        <f t="shared" si="458"/>
        <v>70.588235294117652</v>
      </c>
      <c r="AB58" s="172">
        <f t="shared" si="458"/>
        <v>100</v>
      </c>
      <c r="AC58" s="172">
        <f t="shared" si="458"/>
        <v>90</v>
      </c>
      <c r="AD58" s="172">
        <f t="shared" si="458"/>
        <v>100</v>
      </c>
      <c r="AE58" s="172">
        <f t="shared" si="458"/>
        <v>92.857142857142861</v>
      </c>
      <c r="AF58" s="172">
        <f t="shared" si="458"/>
        <v>83.606557377049185</v>
      </c>
      <c r="AG58" s="172">
        <f t="shared" si="458"/>
        <v>88.888888888888886</v>
      </c>
      <c r="AH58" s="172" t="e">
        <f t="shared" si="458"/>
        <v>#DIV/0!</v>
      </c>
      <c r="AI58" s="172">
        <f t="shared" si="458"/>
        <v>86.666666666666671</v>
      </c>
      <c r="AJ58" s="172" t="e">
        <f t="shared" si="458"/>
        <v>#DIV/0!</v>
      </c>
      <c r="AK58" s="172">
        <f t="shared" si="458"/>
        <v>86.666666666666671</v>
      </c>
      <c r="AL58" s="172">
        <f t="shared" si="458"/>
        <v>93.333333333333329</v>
      </c>
      <c r="AM58" s="172">
        <f t="shared" si="458"/>
        <v>100</v>
      </c>
      <c r="AN58" s="172">
        <f t="shared" si="458"/>
        <v>93.75</v>
      </c>
      <c r="AO58" s="172">
        <f t="shared" si="458"/>
        <v>90.322580645161295</v>
      </c>
      <c r="AP58" s="172">
        <f t="shared" si="458"/>
        <v>87.628865979381445</v>
      </c>
      <c r="AQ58" s="172">
        <f t="shared" si="458"/>
        <v>79.310344827586206</v>
      </c>
      <c r="AR58" s="172">
        <f t="shared" si="458"/>
        <v>76.960784313725483</v>
      </c>
      <c r="AS58" s="172" t="e">
        <f t="shared" si="458"/>
        <v>#DIV/0!</v>
      </c>
      <c r="AT58" s="172">
        <f t="shared" si="458"/>
        <v>76.960784313725483</v>
      </c>
      <c r="AU58" s="172">
        <f t="shared" si="458"/>
        <v>63.636363636363633</v>
      </c>
      <c r="AV58" s="172">
        <f t="shared" si="458"/>
        <v>67.361111111111114</v>
      </c>
      <c r="AW58" s="172">
        <f t="shared" si="458"/>
        <v>50.526315789473685</v>
      </c>
      <c r="AX58" s="172" t="e">
        <f t="shared" si="458"/>
        <v>#DIV/0!</v>
      </c>
      <c r="AY58" s="172">
        <f t="shared" si="458"/>
        <v>58.928571428571431</v>
      </c>
      <c r="AZ58" s="172">
        <f t="shared" si="458"/>
        <v>88.888888888888886</v>
      </c>
      <c r="BA58" s="172" t="e">
        <f t="shared" si="458"/>
        <v>#DIV/0!</v>
      </c>
      <c r="BB58" s="172" t="e">
        <f t="shared" si="458"/>
        <v>#DIV/0!</v>
      </c>
      <c r="BC58" s="172">
        <f t="shared" si="458"/>
        <v>55.769230769230766</v>
      </c>
      <c r="BD58" s="172">
        <f t="shared" si="458"/>
        <v>63.69047619047619</v>
      </c>
      <c r="BE58" s="172">
        <f t="shared" si="458"/>
        <v>0</v>
      </c>
      <c r="BF58" s="172">
        <f t="shared" si="458"/>
        <v>64.285714285714292</v>
      </c>
      <c r="BG58" s="172">
        <f t="shared" si="458"/>
        <v>67.90865384615384</v>
      </c>
      <c r="BH58" s="172">
        <f t="shared" si="458"/>
        <v>50</v>
      </c>
      <c r="BI58" s="172">
        <f t="shared" si="458"/>
        <v>66.666666666666671</v>
      </c>
      <c r="BJ58" s="172">
        <f t="shared" si="458"/>
        <v>69.230769230769226</v>
      </c>
      <c r="BK58" s="172">
        <f t="shared" si="458"/>
        <v>66.666666666666671</v>
      </c>
      <c r="BL58" s="172">
        <f t="shared" si="458"/>
        <v>84.21052631578948</v>
      </c>
      <c r="BM58" s="172">
        <f t="shared" si="458"/>
        <v>55.789473684210527</v>
      </c>
      <c r="BN58" s="172">
        <f t="shared" si="458"/>
        <v>0</v>
      </c>
      <c r="BO58" s="172" t="e">
        <f t="shared" ref="BO58:DZ58" si="459">BO57*100/BO18</f>
        <v>#DIV/0!</v>
      </c>
      <c r="BP58" s="172">
        <f t="shared" si="459"/>
        <v>75</v>
      </c>
      <c r="BQ58" s="172">
        <f t="shared" si="459"/>
        <v>65.217391304347828</v>
      </c>
      <c r="BR58" s="172">
        <f t="shared" si="459"/>
        <v>70.588235294117652</v>
      </c>
      <c r="BS58" s="172">
        <f t="shared" si="459"/>
        <v>64.691358024691354</v>
      </c>
      <c r="BT58" s="172">
        <f t="shared" si="459"/>
        <v>70</v>
      </c>
      <c r="BU58" s="172">
        <f t="shared" si="459"/>
        <v>85.714285714285708</v>
      </c>
      <c r="BV58" s="172">
        <f t="shared" si="459"/>
        <v>75</v>
      </c>
      <c r="BW58" s="172">
        <f t="shared" si="459"/>
        <v>100</v>
      </c>
      <c r="BX58" s="172">
        <f t="shared" si="459"/>
        <v>100</v>
      </c>
      <c r="BY58" s="172">
        <f t="shared" si="459"/>
        <v>100</v>
      </c>
      <c r="BZ58" s="172" t="e">
        <f t="shared" si="459"/>
        <v>#DIV/0!</v>
      </c>
      <c r="CA58" s="172">
        <f t="shared" si="459"/>
        <v>75</v>
      </c>
      <c r="CB58" s="172" t="e">
        <f t="shared" si="459"/>
        <v>#DIV/0!</v>
      </c>
      <c r="CC58" s="172">
        <f t="shared" si="459"/>
        <v>100</v>
      </c>
      <c r="CD58" s="172">
        <f t="shared" si="459"/>
        <v>95</v>
      </c>
      <c r="CE58" s="172">
        <f t="shared" si="459"/>
        <v>51.282051282051285</v>
      </c>
      <c r="CF58" s="172">
        <f t="shared" si="459"/>
        <v>66.666666666666671</v>
      </c>
      <c r="CG58" s="172">
        <f t="shared" si="459"/>
        <v>60</v>
      </c>
      <c r="CH58" s="172">
        <f>CH57*100/CH18</f>
        <v>63.636363636363633</v>
      </c>
      <c r="CI58" s="172">
        <f t="shared" si="459"/>
        <v>80</v>
      </c>
      <c r="CJ58" s="172" t="e">
        <f t="shared" si="459"/>
        <v>#DIV/0!</v>
      </c>
      <c r="CK58" s="172" t="e">
        <f>CK57*100/CK18</f>
        <v>#DIV/0!</v>
      </c>
      <c r="CL58" s="172" t="e">
        <f>CL57*100/CL18</f>
        <v>#DIV/0!</v>
      </c>
      <c r="CM58" s="172">
        <f>CM57*100/CM18</f>
        <v>120</v>
      </c>
      <c r="CN58" s="172">
        <f t="shared" si="459"/>
        <v>64.285714285714292</v>
      </c>
      <c r="CO58" s="172">
        <f t="shared" si="459"/>
        <v>82.758620689655174</v>
      </c>
      <c r="CP58" s="172">
        <f t="shared" si="459"/>
        <v>93.939393939393938</v>
      </c>
      <c r="CQ58" s="172">
        <f t="shared" si="459"/>
        <v>71.428571428571431</v>
      </c>
      <c r="CR58" s="172">
        <f t="shared" si="459"/>
        <v>80.851063829787236</v>
      </c>
      <c r="CS58" s="172">
        <f t="shared" si="459"/>
        <v>76.829268292682926</v>
      </c>
      <c r="CT58" s="172">
        <f t="shared" si="459"/>
        <v>95.454545454545453</v>
      </c>
      <c r="CU58" s="172">
        <f t="shared" si="459"/>
        <v>86.486486486486484</v>
      </c>
      <c r="CV58" s="172">
        <f t="shared" si="459"/>
        <v>96.15384615384616</v>
      </c>
      <c r="CW58" s="172" t="e">
        <f t="shared" si="459"/>
        <v>#DIV/0!</v>
      </c>
      <c r="CX58" s="172">
        <f t="shared" si="459"/>
        <v>90.476190476190482</v>
      </c>
      <c r="CY58" s="172">
        <f t="shared" si="459"/>
        <v>106.66666666666667</v>
      </c>
      <c r="CZ58" s="172">
        <f t="shared" si="459"/>
        <v>89.285714285714292</v>
      </c>
      <c r="DA58" s="172">
        <f t="shared" si="459"/>
        <v>57.777777777777779</v>
      </c>
      <c r="DB58" s="172">
        <f t="shared" si="459"/>
        <v>76.19047619047619</v>
      </c>
      <c r="DC58" s="172">
        <f t="shared" si="459"/>
        <v>72.222222222222229</v>
      </c>
      <c r="DD58" s="172">
        <f t="shared" si="459"/>
        <v>85.714285714285708</v>
      </c>
      <c r="DE58" s="172">
        <f t="shared" si="459"/>
        <v>78.571428571428569</v>
      </c>
      <c r="DF58" s="172">
        <f t="shared" si="459"/>
        <v>85.714285714285708</v>
      </c>
      <c r="DG58" s="172">
        <f t="shared" si="459"/>
        <v>81.25</v>
      </c>
      <c r="DH58" s="172" t="e">
        <f t="shared" si="459"/>
        <v>#DIV/0!</v>
      </c>
      <c r="DI58" s="172">
        <f t="shared" si="459"/>
        <v>55.263157894736842</v>
      </c>
      <c r="DJ58" s="172" t="e">
        <f t="shared" si="459"/>
        <v>#DIV/0!</v>
      </c>
      <c r="DK58" s="172">
        <f t="shared" si="459"/>
        <v>200</v>
      </c>
      <c r="DL58" s="172">
        <f t="shared" si="459"/>
        <v>67.164179104477611</v>
      </c>
      <c r="DM58" s="172" t="e">
        <f t="shared" si="459"/>
        <v>#DIV/0!</v>
      </c>
      <c r="DN58" s="172">
        <f t="shared" si="459"/>
        <v>50</v>
      </c>
      <c r="DO58" s="172" t="e">
        <f t="shared" si="459"/>
        <v>#DIV/0!</v>
      </c>
      <c r="DP58" s="172">
        <f t="shared" si="459"/>
        <v>58.935361216730037</v>
      </c>
      <c r="DQ58" s="172">
        <f t="shared" si="459"/>
        <v>68.89312977099236</v>
      </c>
      <c r="DR58" s="172">
        <f t="shared" si="459"/>
        <v>84.21052631578948</v>
      </c>
      <c r="DS58" s="172">
        <f t="shared" si="459"/>
        <v>105</v>
      </c>
      <c r="DT58" s="172">
        <f t="shared" si="459"/>
        <v>140</v>
      </c>
      <c r="DU58" s="172">
        <f t="shared" si="459"/>
        <v>112</v>
      </c>
      <c r="DV58" s="172">
        <f t="shared" si="459"/>
        <v>86.956521739130437</v>
      </c>
      <c r="DW58" s="172">
        <f t="shared" si="459"/>
        <v>100</v>
      </c>
      <c r="DX58" s="172">
        <f t="shared" si="459"/>
        <v>60</v>
      </c>
      <c r="DY58" s="172">
        <f t="shared" si="459"/>
        <v>91.666666666666671</v>
      </c>
      <c r="DZ58" s="172">
        <f t="shared" si="459"/>
        <v>58.333333333333336</v>
      </c>
      <c r="EA58" s="172">
        <f t="shared" ref="EA58:GL58" si="460">EA57*100/EA18</f>
        <v>83.333333333333329</v>
      </c>
      <c r="EB58" s="172">
        <f t="shared" si="460"/>
        <v>66.666666666666671</v>
      </c>
      <c r="EC58" s="172">
        <f t="shared" si="460"/>
        <v>91.134751773049643</v>
      </c>
      <c r="ED58" s="172">
        <f t="shared" si="460"/>
        <v>60.465116279069768</v>
      </c>
      <c r="EE58" s="172">
        <f t="shared" si="460"/>
        <v>60.465116279069768</v>
      </c>
      <c r="EF58" s="172">
        <f t="shared" si="460"/>
        <v>90.909090909090907</v>
      </c>
      <c r="EG58" s="172">
        <f t="shared" si="460"/>
        <v>77.227722772277232</v>
      </c>
      <c r="EH58" s="172">
        <f t="shared" si="460"/>
        <v>100</v>
      </c>
      <c r="EI58" s="172">
        <f t="shared" si="460"/>
        <v>100</v>
      </c>
      <c r="EJ58" s="172">
        <f t="shared" si="460"/>
        <v>100</v>
      </c>
      <c r="EK58" s="172">
        <f t="shared" si="460"/>
        <v>100</v>
      </c>
      <c r="EL58" s="172">
        <f t="shared" si="460"/>
        <v>100</v>
      </c>
      <c r="EM58" s="172">
        <f t="shared" si="460"/>
        <v>93.333333333333329</v>
      </c>
      <c r="EN58" s="172">
        <f t="shared" si="460"/>
        <v>81.132075471698116</v>
      </c>
      <c r="EO58" s="172">
        <f t="shared" si="460"/>
        <v>100</v>
      </c>
      <c r="EP58" s="172">
        <f t="shared" si="460"/>
        <v>0</v>
      </c>
      <c r="EQ58" s="172">
        <f t="shared" si="460"/>
        <v>0</v>
      </c>
      <c r="ER58" s="172" t="e">
        <f t="shared" si="460"/>
        <v>#DIV/0!</v>
      </c>
      <c r="ES58" s="172" t="e">
        <f t="shared" si="460"/>
        <v>#DIV/0!</v>
      </c>
      <c r="ET58" s="172">
        <f t="shared" si="460"/>
        <v>84.117647058823536</v>
      </c>
      <c r="EU58" s="172">
        <f t="shared" si="460"/>
        <v>50</v>
      </c>
      <c r="EV58" s="172">
        <f t="shared" si="460"/>
        <v>0</v>
      </c>
      <c r="EW58" s="172" t="e">
        <f t="shared" si="460"/>
        <v>#DIV/0!</v>
      </c>
      <c r="EX58" s="172" t="e">
        <f t="shared" si="460"/>
        <v>#DIV/0!</v>
      </c>
      <c r="EY58" s="172">
        <f t="shared" si="460"/>
        <v>50</v>
      </c>
      <c r="EZ58" s="172">
        <f t="shared" si="460"/>
        <v>100</v>
      </c>
      <c r="FA58" s="172">
        <f t="shared" si="460"/>
        <v>82.122905027932958</v>
      </c>
      <c r="FB58" s="172">
        <f t="shared" si="460"/>
        <v>82.460136674259687</v>
      </c>
      <c r="FC58" s="172">
        <f t="shared" si="460"/>
        <v>43.157894736842103</v>
      </c>
      <c r="FD58" s="172">
        <f t="shared" si="460"/>
        <v>43.157894736842103</v>
      </c>
      <c r="FE58" s="172">
        <f t="shared" si="460"/>
        <v>100</v>
      </c>
      <c r="FF58" s="172">
        <f t="shared" si="460"/>
        <v>100</v>
      </c>
      <c r="FG58" s="172">
        <f t="shared" si="460"/>
        <v>50</v>
      </c>
      <c r="FH58" s="172">
        <f t="shared" si="460"/>
        <v>100</v>
      </c>
      <c r="FI58" s="172">
        <f t="shared" si="460"/>
        <v>100</v>
      </c>
      <c r="FJ58" s="172" t="e">
        <f t="shared" si="460"/>
        <v>#DIV/0!</v>
      </c>
      <c r="FK58" s="172">
        <f t="shared" si="460"/>
        <v>85.714285714285708</v>
      </c>
      <c r="FL58" s="172">
        <f t="shared" si="460"/>
        <v>100</v>
      </c>
      <c r="FM58" s="172">
        <f t="shared" si="460"/>
        <v>90</v>
      </c>
      <c r="FN58" s="172">
        <f t="shared" si="460"/>
        <v>75.757575757575751</v>
      </c>
      <c r="FO58" s="172" t="e">
        <f t="shared" si="460"/>
        <v>#DIV/0!</v>
      </c>
      <c r="FP58" s="172">
        <f t="shared" si="460"/>
        <v>86.111111111111114</v>
      </c>
      <c r="FQ58" s="172">
        <f t="shared" si="460"/>
        <v>100</v>
      </c>
      <c r="FR58" s="172">
        <f t="shared" si="460"/>
        <v>90.78947368421052</v>
      </c>
      <c r="FS58" s="172" t="e">
        <f t="shared" si="460"/>
        <v>#DIV/0!</v>
      </c>
      <c r="FT58" s="172" t="e">
        <f t="shared" si="460"/>
        <v>#DIV/0!</v>
      </c>
      <c r="FU58" s="172">
        <f t="shared" si="460"/>
        <v>100</v>
      </c>
      <c r="FV58" s="172" t="e">
        <f t="shared" si="460"/>
        <v>#DIV/0!</v>
      </c>
      <c r="FW58" s="172" t="e">
        <f t="shared" si="460"/>
        <v>#DIV/0!</v>
      </c>
      <c r="FX58" s="172">
        <f t="shared" si="460"/>
        <v>79.120879120879124</v>
      </c>
      <c r="FY58" s="172" t="e">
        <f t="shared" si="460"/>
        <v>#DIV/0!</v>
      </c>
      <c r="FZ58" s="172">
        <f t="shared" si="460"/>
        <v>86.732673267326732</v>
      </c>
      <c r="GA58" s="172">
        <f t="shared" si="460"/>
        <v>86.71875</v>
      </c>
      <c r="GB58" s="172">
        <f t="shared" si="460"/>
        <v>82.352941176470594</v>
      </c>
      <c r="GC58" s="172">
        <f t="shared" si="460"/>
        <v>84.285714285714292</v>
      </c>
      <c r="GD58" s="172">
        <f t="shared" si="460"/>
        <v>100</v>
      </c>
      <c r="GE58" s="172">
        <f t="shared" si="460"/>
        <v>100</v>
      </c>
      <c r="GF58" s="172">
        <f t="shared" si="460"/>
        <v>87.5</v>
      </c>
      <c r="GG58" s="172">
        <f t="shared" si="460"/>
        <v>100</v>
      </c>
      <c r="GH58" s="172" t="e">
        <f t="shared" si="460"/>
        <v>#DIV/0!</v>
      </c>
      <c r="GI58" s="172">
        <f t="shared" si="460"/>
        <v>100</v>
      </c>
      <c r="GJ58" s="172">
        <f t="shared" si="460"/>
        <v>94.871794871794876</v>
      </c>
      <c r="GK58" s="172">
        <f t="shared" si="460"/>
        <v>100</v>
      </c>
      <c r="GL58" s="172">
        <f t="shared" si="460"/>
        <v>100</v>
      </c>
      <c r="GM58" s="172">
        <f t="shared" ref="GM58:HB58" si="461">GM57*100/GM18</f>
        <v>85.714285714285708</v>
      </c>
      <c r="GN58" s="172" t="e">
        <f t="shared" si="461"/>
        <v>#DIV/0!</v>
      </c>
      <c r="GO58" s="172">
        <f t="shared" si="461"/>
        <v>72.492836676217763</v>
      </c>
      <c r="GP58" s="172">
        <f t="shared" si="461"/>
        <v>73.13019390581718</v>
      </c>
      <c r="GQ58" s="172">
        <f t="shared" si="461"/>
        <v>76.796714579055447</v>
      </c>
      <c r="GR58" s="172">
        <f t="shared" si="461"/>
        <v>84.444444444444443</v>
      </c>
      <c r="GS58" s="172">
        <f t="shared" si="461"/>
        <v>76.470588235294116</v>
      </c>
      <c r="GT58" s="172">
        <f t="shared" si="461"/>
        <v>86.36363636363636</v>
      </c>
      <c r="GU58" s="172">
        <f t="shared" si="461"/>
        <v>54.545454545454547</v>
      </c>
      <c r="GV58" s="172">
        <f t="shared" si="461"/>
        <v>83.333333333333329</v>
      </c>
      <c r="GW58" s="172">
        <f t="shared" si="461"/>
        <v>64.705882352941174</v>
      </c>
      <c r="GX58" s="172">
        <f t="shared" si="461"/>
        <v>91.666666666666671</v>
      </c>
      <c r="GY58" s="172">
        <f t="shared" si="461"/>
        <v>117.64705882352941</v>
      </c>
      <c r="GZ58" s="172">
        <f t="shared" si="461"/>
        <v>50</v>
      </c>
      <c r="HA58" s="172">
        <f t="shared" si="461"/>
        <v>100</v>
      </c>
      <c r="HB58" s="172">
        <f t="shared" si="461"/>
        <v>89.808917197452232</v>
      </c>
      <c r="HD58" s="340"/>
      <c r="HE58" s="220">
        <f>HE57*100/HE18</f>
        <v>73.247278459595748</v>
      </c>
      <c r="HF58" s="220">
        <f>HF57*100/HF18</f>
        <v>83.816013628620098</v>
      </c>
      <c r="HG58" s="220">
        <f>HG57*100/HG18</f>
        <v>74.440894568690098</v>
      </c>
      <c r="HH58" s="220">
        <f>HH57*100/HH18</f>
        <v>74.453043699992421</v>
      </c>
      <c r="HI58" s="341"/>
      <c r="HJ58" s="159"/>
      <c r="HK58" s="317"/>
      <c r="HL58" s="342"/>
      <c r="HM58" s="161"/>
      <c r="HN58" s="159"/>
      <c r="HO58" s="159"/>
      <c r="HP58" s="159"/>
      <c r="HQ58" s="159"/>
      <c r="HR58" s="343"/>
      <c r="HS58" s="159"/>
      <c r="HT58" s="159"/>
      <c r="HU58" s="159"/>
      <c r="HV58" s="159"/>
      <c r="HW58" s="159"/>
      <c r="HX58" s="159"/>
      <c r="HY58" s="159"/>
      <c r="HZ58" s="159"/>
      <c r="IA58" s="159"/>
      <c r="IB58" s="159"/>
      <c r="IC58" s="159"/>
      <c r="ID58" s="159"/>
      <c r="IE58" s="159"/>
      <c r="IF58" s="344"/>
      <c r="IG58" s="344"/>
      <c r="IH58" s="344"/>
      <c r="II58" s="344"/>
      <c r="IJ58" s="344"/>
      <c r="IK58" s="344"/>
      <c r="IL58" s="344"/>
      <c r="IM58" s="344"/>
      <c r="IN58" s="344"/>
    </row>
    <row r="59" spans="1:248" s="348" customFormat="1" ht="27.75" customHeight="1">
      <c r="A59" s="345"/>
      <c r="B59" s="346" t="s">
        <v>292</v>
      </c>
      <c r="C59" s="155">
        <f>M59+AP59+BG59+BS59+CO59+CZ59+DQ59+EC59+EE59+FB59+FD59+GA59+GQ59+HB59</f>
        <v>4275</v>
      </c>
      <c r="D59" s="347">
        <f>D9-D60</f>
        <v>69</v>
      </c>
      <c r="E59" s="347">
        <f t="shared" ref="E59:BP59" si="462">E9-E60</f>
        <v>66</v>
      </c>
      <c r="F59" s="347">
        <f t="shared" si="462"/>
        <v>58</v>
      </c>
      <c r="G59" s="347">
        <f t="shared" si="462"/>
        <v>57</v>
      </c>
      <c r="H59" s="347">
        <f t="shared" si="462"/>
        <v>101</v>
      </c>
      <c r="I59" s="347">
        <f t="shared" si="462"/>
        <v>66</v>
      </c>
      <c r="J59" s="347">
        <f t="shared" si="462"/>
        <v>19</v>
      </c>
      <c r="K59" s="347">
        <f t="shared" si="462"/>
        <v>19</v>
      </c>
      <c r="L59" s="332">
        <f t="shared" ref="L59:L62" si="463">J59+K59</f>
        <v>38</v>
      </c>
      <c r="M59" s="333">
        <f t="shared" ref="M59:M63" si="464">D59+E59+F59+G59+H59+I59+L59</f>
        <v>455</v>
      </c>
      <c r="N59" s="347">
        <f t="shared" si="462"/>
        <v>18</v>
      </c>
      <c r="O59" s="347">
        <f t="shared" si="462"/>
        <v>1</v>
      </c>
      <c r="P59" s="332">
        <f t="shared" ref="P59:P63" si="465">SUM(N59:O59)</f>
        <v>19</v>
      </c>
      <c r="Q59" s="347">
        <f t="shared" si="462"/>
        <v>22</v>
      </c>
      <c r="R59" s="347">
        <f t="shared" si="462"/>
        <v>34</v>
      </c>
      <c r="S59" s="347">
        <f t="shared" si="462"/>
        <v>1</v>
      </c>
      <c r="T59" s="332">
        <f t="shared" si="446"/>
        <v>35</v>
      </c>
      <c r="U59" s="347">
        <f t="shared" si="462"/>
        <v>6</v>
      </c>
      <c r="V59" s="347">
        <f t="shared" si="462"/>
        <v>7</v>
      </c>
      <c r="W59" s="347">
        <f t="shared" si="462"/>
        <v>9</v>
      </c>
      <c r="X59" s="332">
        <f t="shared" si="447"/>
        <v>16</v>
      </c>
      <c r="Y59" s="347">
        <f t="shared" si="462"/>
        <v>9</v>
      </c>
      <c r="Z59" s="347">
        <f t="shared" si="462"/>
        <v>1</v>
      </c>
      <c r="AA59" s="332">
        <f t="shared" si="448"/>
        <v>10</v>
      </c>
      <c r="AB59" s="347">
        <f t="shared" si="462"/>
        <v>2</v>
      </c>
      <c r="AC59" s="347">
        <f t="shared" si="462"/>
        <v>3</v>
      </c>
      <c r="AD59" s="347">
        <f t="shared" si="462"/>
        <v>1</v>
      </c>
      <c r="AE59" s="332">
        <f t="shared" si="449"/>
        <v>6</v>
      </c>
      <c r="AF59" s="347">
        <f t="shared" si="462"/>
        <v>54</v>
      </c>
      <c r="AG59" s="347">
        <f t="shared" si="462"/>
        <v>7</v>
      </c>
      <c r="AH59" s="347">
        <f t="shared" si="462"/>
        <v>0</v>
      </c>
      <c r="AI59" s="347">
        <f t="shared" si="462"/>
        <v>4</v>
      </c>
      <c r="AJ59" s="347">
        <f t="shared" si="462"/>
        <v>0</v>
      </c>
      <c r="AK59" s="332">
        <f t="shared" si="121"/>
        <v>4</v>
      </c>
      <c r="AL59" s="347">
        <f t="shared" si="462"/>
        <v>9</v>
      </c>
      <c r="AM59" s="347">
        <f t="shared" si="462"/>
        <v>0</v>
      </c>
      <c r="AN59" s="332">
        <f t="shared" ref="AN59:AN63" si="466">SUM(AL59:AM59)</f>
        <v>9</v>
      </c>
      <c r="AO59" s="332">
        <f t="shared" ref="AO59:AO63" si="467">AK59+AN59</f>
        <v>13</v>
      </c>
      <c r="AP59" s="332">
        <f t="shared" ref="AP59:AP62" si="468">P59+Q59+T59+U59+X59+AA59+AE59+AF59+AG59+AO59</f>
        <v>188</v>
      </c>
      <c r="AQ59" s="347">
        <f t="shared" si="462"/>
        <v>29</v>
      </c>
      <c r="AR59" s="347">
        <f t="shared" si="462"/>
        <v>200</v>
      </c>
      <c r="AS59" s="347">
        <f t="shared" si="462"/>
        <v>0</v>
      </c>
      <c r="AT59" s="332">
        <f t="shared" ref="AT59:AT63" si="469">SUM(AR59:AS59)</f>
        <v>200</v>
      </c>
      <c r="AU59" s="347">
        <f t="shared" si="462"/>
        <v>9</v>
      </c>
      <c r="AV59" s="347">
        <f t="shared" si="462"/>
        <v>136</v>
      </c>
      <c r="AW59" s="347">
        <f t="shared" si="462"/>
        <v>94</v>
      </c>
      <c r="AX59" s="347">
        <f t="shared" si="462"/>
        <v>0</v>
      </c>
      <c r="AY59" s="347">
        <f t="shared" si="462"/>
        <v>55</v>
      </c>
      <c r="AZ59" s="347">
        <f t="shared" si="462"/>
        <v>72</v>
      </c>
      <c r="BA59" s="347">
        <f t="shared" si="462"/>
        <v>0</v>
      </c>
      <c r="BB59" s="347">
        <f t="shared" si="462"/>
        <v>0</v>
      </c>
      <c r="BC59" s="347">
        <f t="shared" si="462"/>
        <v>48</v>
      </c>
      <c r="BD59" s="347">
        <f t="shared" si="462"/>
        <v>159</v>
      </c>
      <c r="BE59" s="347">
        <f t="shared" si="462"/>
        <v>1</v>
      </c>
      <c r="BF59" s="332">
        <f t="shared" ref="BF59:BF63" si="470">SUM(AV59:BE59)</f>
        <v>565</v>
      </c>
      <c r="BG59" s="332">
        <f t="shared" ref="BG59:BG62" si="471">AQ59+AT59+AU59+BF59</f>
        <v>803</v>
      </c>
      <c r="BH59" s="347">
        <f t="shared" si="462"/>
        <v>56</v>
      </c>
      <c r="BI59" s="347">
        <f t="shared" si="462"/>
        <v>6</v>
      </c>
      <c r="BJ59" s="347">
        <f t="shared" si="462"/>
        <v>88</v>
      </c>
      <c r="BK59" s="347">
        <f t="shared" si="462"/>
        <v>49</v>
      </c>
      <c r="BL59" s="347">
        <f t="shared" si="462"/>
        <v>36</v>
      </c>
      <c r="BM59" s="347">
        <f t="shared" si="462"/>
        <v>93</v>
      </c>
      <c r="BN59" s="347">
        <f t="shared" si="462"/>
        <v>1</v>
      </c>
      <c r="BO59" s="347">
        <f t="shared" si="462"/>
        <v>0</v>
      </c>
      <c r="BP59" s="347">
        <f t="shared" si="462"/>
        <v>43</v>
      </c>
      <c r="BQ59" s="347">
        <f t="shared" ref="BQ59:EA59" si="472">BQ9-BQ60</f>
        <v>22</v>
      </c>
      <c r="BR59" s="332">
        <f t="shared" ref="BR59:BR63" si="473">SUM(BN59:BQ59)</f>
        <v>66</v>
      </c>
      <c r="BS59" s="333">
        <f t="shared" ref="BS59:BS62" si="474">BH59+BI59+BJ59+BK59+BL59+BM59+BR59</f>
        <v>394</v>
      </c>
      <c r="BT59" s="347">
        <f t="shared" si="472"/>
        <v>6</v>
      </c>
      <c r="BU59" s="347">
        <f t="shared" si="472"/>
        <v>6</v>
      </c>
      <c r="BV59" s="347">
        <f t="shared" si="472"/>
        <v>14</v>
      </c>
      <c r="BW59" s="347">
        <f t="shared" si="472"/>
        <v>28</v>
      </c>
      <c r="BX59" s="347">
        <f t="shared" si="472"/>
        <v>34</v>
      </c>
      <c r="BY59" s="347">
        <f t="shared" si="472"/>
        <v>8</v>
      </c>
      <c r="BZ59" s="347">
        <f t="shared" si="472"/>
        <v>0</v>
      </c>
      <c r="CA59" s="347">
        <f>CA9-CA60</f>
        <v>4</v>
      </c>
      <c r="CB59" s="347">
        <f t="shared" si="472"/>
        <v>0</v>
      </c>
      <c r="CC59" s="347">
        <f t="shared" si="472"/>
        <v>5</v>
      </c>
      <c r="CD59" s="332">
        <f t="shared" ref="CD59:CD63" si="475">SUM(BY59:CC59)</f>
        <v>17</v>
      </c>
      <c r="CE59" s="347">
        <f t="shared" si="472"/>
        <v>39</v>
      </c>
      <c r="CF59" s="347">
        <f t="shared" si="472"/>
        <v>6</v>
      </c>
      <c r="CG59" s="347">
        <f t="shared" si="472"/>
        <v>4</v>
      </c>
      <c r="CH59" s="156">
        <f t="shared" ref="CH59:CH63" si="476">SUM(CF59:CG59)</f>
        <v>10</v>
      </c>
      <c r="CI59" s="347">
        <f t="shared" si="472"/>
        <v>8</v>
      </c>
      <c r="CJ59" s="347">
        <f t="shared" si="472"/>
        <v>0</v>
      </c>
      <c r="CK59" s="347">
        <f>CK9-CK60</f>
        <v>-1</v>
      </c>
      <c r="CL59" s="347">
        <f>CL9-CL60</f>
        <v>0</v>
      </c>
      <c r="CM59" s="155">
        <f t="shared" si="126"/>
        <v>7</v>
      </c>
      <c r="CN59" s="347">
        <f t="shared" si="472"/>
        <v>12</v>
      </c>
      <c r="CO59" s="157">
        <f t="shared" si="127"/>
        <v>173</v>
      </c>
      <c r="CP59" s="347">
        <f t="shared" si="472"/>
        <v>14</v>
      </c>
      <c r="CQ59" s="347">
        <f t="shared" si="472"/>
        <v>12</v>
      </c>
      <c r="CR59" s="347">
        <f t="shared" si="472"/>
        <v>15</v>
      </c>
      <c r="CS59" s="332">
        <f t="shared" ref="CS59:CS63" si="477">SUM(CQ59:CR59)</f>
        <v>27</v>
      </c>
      <c r="CT59" s="347">
        <f t="shared" si="472"/>
        <v>12</v>
      </c>
      <c r="CU59" s="347">
        <f t="shared" si="472"/>
        <v>9</v>
      </c>
      <c r="CV59" s="347">
        <f t="shared" si="472"/>
        <v>5</v>
      </c>
      <c r="CW59" s="347">
        <f t="shared" si="472"/>
        <v>0</v>
      </c>
      <c r="CX59" s="156">
        <f t="shared" si="129"/>
        <v>14</v>
      </c>
      <c r="CY59" s="347">
        <f t="shared" si="472"/>
        <v>1</v>
      </c>
      <c r="CZ59" s="157">
        <f t="shared" si="130"/>
        <v>68</v>
      </c>
      <c r="DA59" s="347">
        <f t="shared" si="472"/>
        <v>40</v>
      </c>
      <c r="DB59" s="347">
        <f t="shared" si="472"/>
        <v>15</v>
      </c>
      <c r="DC59" s="347">
        <f t="shared" si="472"/>
        <v>15</v>
      </c>
      <c r="DD59" s="347">
        <f t="shared" si="472"/>
        <v>138</v>
      </c>
      <c r="DE59" s="332">
        <f t="shared" ref="DE59:DE63" si="478">SUM(DA59:DD59)</f>
        <v>208</v>
      </c>
      <c r="DF59" s="347">
        <f t="shared" si="472"/>
        <v>6</v>
      </c>
      <c r="DG59" s="347">
        <f t="shared" si="472"/>
        <v>15</v>
      </c>
      <c r="DH59" s="347">
        <f t="shared" si="472"/>
        <v>0</v>
      </c>
      <c r="DI59" s="347">
        <f t="shared" si="472"/>
        <v>110</v>
      </c>
      <c r="DJ59" s="347">
        <f t="shared" si="472"/>
        <v>0</v>
      </c>
      <c r="DK59" s="347">
        <f t="shared" si="472"/>
        <v>4</v>
      </c>
      <c r="DL59" s="347">
        <f t="shared" si="472"/>
        <v>63</v>
      </c>
      <c r="DM59" s="347">
        <f t="shared" si="472"/>
        <v>0</v>
      </c>
      <c r="DN59" s="347">
        <f t="shared" si="472"/>
        <v>75</v>
      </c>
      <c r="DO59" s="347">
        <f t="shared" si="472"/>
        <v>0</v>
      </c>
      <c r="DP59" s="332">
        <f t="shared" ref="DP59:DP63" si="479">SUM(DH59:DO59)</f>
        <v>252</v>
      </c>
      <c r="DQ59" s="333">
        <f t="shared" ref="DQ59:DQ62" si="480">DE59+DF59+DG59+DP59</f>
        <v>481</v>
      </c>
      <c r="DR59" s="347">
        <f t="shared" si="472"/>
        <v>25</v>
      </c>
      <c r="DS59" s="347">
        <f t="shared" si="472"/>
        <v>31</v>
      </c>
      <c r="DT59" s="347">
        <f t="shared" si="472"/>
        <v>3</v>
      </c>
      <c r="DU59" s="334">
        <f t="shared" si="454"/>
        <v>34</v>
      </c>
      <c r="DV59" s="347">
        <f t="shared" si="472"/>
        <v>9</v>
      </c>
      <c r="DW59" s="347">
        <f t="shared" si="472"/>
        <v>20</v>
      </c>
      <c r="DX59" s="347">
        <f t="shared" si="472"/>
        <v>23</v>
      </c>
      <c r="DY59" s="347">
        <f t="shared" si="472"/>
        <v>25</v>
      </c>
      <c r="DZ59" s="347">
        <f t="shared" si="472"/>
        <v>10</v>
      </c>
      <c r="EA59" s="347">
        <f t="shared" si="472"/>
        <v>2</v>
      </c>
      <c r="EB59" s="332">
        <f t="shared" ref="EB59:EB63" si="481">DZ59+EA59</f>
        <v>12</v>
      </c>
      <c r="EC59" s="333">
        <f t="shared" ref="EC59:EC62" si="482">DR59+DU59+DV59+DW59+DX59+DY59+EB59</f>
        <v>148</v>
      </c>
      <c r="ED59" s="347">
        <f t="shared" ref="ED59:GN59" si="483">ED9-ED60</f>
        <v>42</v>
      </c>
      <c r="EE59" s="332">
        <f t="shared" ref="EE59:EE63" si="484">SUM(ED59)</f>
        <v>42</v>
      </c>
      <c r="EF59" s="347">
        <f t="shared" si="483"/>
        <v>11</v>
      </c>
      <c r="EG59" s="347">
        <f t="shared" si="483"/>
        <v>94</v>
      </c>
      <c r="EH59" s="347">
        <f t="shared" si="483"/>
        <v>10</v>
      </c>
      <c r="EI59" s="347">
        <f t="shared" si="483"/>
        <v>2</v>
      </c>
      <c r="EJ59" s="347">
        <f t="shared" si="483"/>
        <v>10</v>
      </c>
      <c r="EK59" s="347">
        <f t="shared" si="483"/>
        <v>1</v>
      </c>
      <c r="EL59" s="332">
        <f t="shared" ref="EL59:EL63" si="485">SUM(EH59:EK59)</f>
        <v>23</v>
      </c>
      <c r="EM59" s="347">
        <f>EM9-EM60</f>
        <v>12</v>
      </c>
      <c r="EN59" s="347">
        <f t="shared" si="483"/>
        <v>102</v>
      </c>
      <c r="EO59" s="347">
        <f t="shared" si="483"/>
        <v>1</v>
      </c>
      <c r="EP59" s="347">
        <f t="shared" si="483"/>
        <v>1</v>
      </c>
      <c r="EQ59" s="347">
        <f t="shared" si="483"/>
        <v>1</v>
      </c>
      <c r="ER59" s="347">
        <f t="shared" si="483"/>
        <v>0</v>
      </c>
      <c r="ES59" s="347">
        <f t="shared" si="483"/>
        <v>0</v>
      </c>
      <c r="ET59" s="347">
        <f t="shared" si="483"/>
        <v>162</v>
      </c>
      <c r="EU59" s="347">
        <f t="shared" si="483"/>
        <v>2</v>
      </c>
      <c r="EV59" s="347">
        <f t="shared" si="483"/>
        <v>1</v>
      </c>
      <c r="EW59" s="347">
        <f t="shared" si="483"/>
        <v>0</v>
      </c>
      <c r="EX59" s="347">
        <f t="shared" si="483"/>
        <v>0</v>
      </c>
      <c r="EY59" s="347">
        <f t="shared" si="483"/>
        <v>2</v>
      </c>
      <c r="EZ59" s="347">
        <f t="shared" si="483"/>
        <v>0</v>
      </c>
      <c r="FA59" s="332">
        <f t="shared" ref="FA59:FA63" si="486">SUM(EO59:EZ59)</f>
        <v>170</v>
      </c>
      <c r="FB59" s="332">
        <f t="shared" ref="FB59:FB62" si="487">EF59+EG59+EL59+EM59+EN59+FA59</f>
        <v>412</v>
      </c>
      <c r="FC59" s="347">
        <f t="shared" si="483"/>
        <v>93</v>
      </c>
      <c r="FD59" s="332">
        <f t="shared" ref="FD59:FD63" si="488">SUM(FC59)</f>
        <v>93</v>
      </c>
      <c r="FE59" s="347">
        <f t="shared" si="483"/>
        <v>0</v>
      </c>
      <c r="FF59" s="347">
        <f t="shared" si="483"/>
        <v>2</v>
      </c>
      <c r="FG59" s="347">
        <f t="shared" si="483"/>
        <v>1</v>
      </c>
      <c r="FH59" s="347">
        <f t="shared" si="483"/>
        <v>0</v>
      </c>
      <c r="FI59" s="347">
        <f t="shared" si="483"/>
        <v>1</v>
      </c>
      <c r="FJ59" s="347">
        <f t="shared" si="483"/>
        <v>0</v>
      </c>
      <c r="FK59" s="332">
        <f t="shared" si="254"/>
        <v>4</v>
      </c>
      <c r="FL59" s="347">
        <f t="shared" si="483"/>
        <v>0</v>
      </c>
      <c r="FM59" s="347">
        <f t="shared" si="483"/>
        <v>188</v>
      </c>
      <c r="FN59" s="347">
        <f t="shared" si="483"/>
        <v>25</v>
      </c>
      <c r="FO59" s="347">
        <f t="shared" si="483"/>
        <v>0</v>
      </c>
      <c r="FP59" s="347">
        <f t="shared" si="483"/>
        <v>56</v>
      </c>
      <c r="FQ59" s="347">
        <f t="shared" si="483"/>
        <v>0</v>
      </c>
      <c r="FR59" s="347">
        <f t="shared" si="483"/>
        <v>61</v>
      </c>
      <c r="FS59" s="347">
        <f t="shared" si="483"/>
        <v>0</v>
      </c>
      <c r="FT59" s="347">
        <f t="shared" si="483"/>
        <v>0</v>
      </c>
      <c r="FU59" s="347">
        <f t="shared" si="483"/>
        <v>1</v>
      </c>
      <c r="FV59" s="347">
        <f t="shared" si="483"/>
        <v>0</v>
      </c>
      <c r="FW59" s="347">
        <f t="shared" si="483"/>
        <v>0</v>
      </c>
      <c r="FX59" s="347">
        <f t="shared" si="483"/>
        <v>70</v>
      </c>
      <c r="FY59" s="347">
        <f t="shared" si="483"/>
        <v>0</v>
      </c>
      <c r="FZ59" s="332">
        <f t="shared" ref="FZ59:FZ63" si="489">SUM(FL59:FY59)</f>
        <v>401</v>
      </c>
      <c r="GA59" s="157">
        <f t="shared" ref="GA59:GA62" si="490">FK59+FZ59</f>
        <v>405</v>
      </c>
      <c r="GB59" s="347">
        <f t="shared" si="483"/>
        <v>16</v>
      </c>
      <c r="GC59" s="347">
        <f t="shared" si="483"/>
        <v>69</v>
      </c>
      <c r="GD59" s="347">
        <f t="shared" si="483"/>
        <v>12</v>
      </c>
      <c r="GE59" s="347">
        <f t="shared" si="483"/>
        <v>6</v>
      </c>
      <c r="GF59" s="347">
        <f t="shared" si="483"/>
        <v>15</v>
      </c>
      <c r="GG59" s="347">
        <f t="shared" si="483"/>
        <v>12</v>
      </c>
      <c r="GH59" s="347">
        <f t="shared" si="483"/>
        <v>0</v>
      </c>
      <c r="GI59" s="347">
        <f t="shared" si="483"/>
        <v>1</v>
      </c>
      <c r="GJ59" s="332">
        <f t="shared" ref="GJ59:GJ62" si="491">SUM(GE59:GI59)</f>
        <v>34</v>
      </c>
      <c r="GK59" s="347">
        <f t="shared" si="483"/>
        <v>7</v>
      </c>
      <c r="GL59" s="347">
        <f t="shared" si="483"/>
        <v>330</v>
      </c>
      <c r="GM59" s="347">
        <f t="shared" si="483"/>
        <v>7</v>
      </c>
      <c r="GN59" s="347">
        <f t="shared" si="483"/>
        <v>0</v>
      </c>
      <c r="GO59" s="332">
        <f t="shared" ref="GO59:GO62" si="492">SUM(GK59:GN59)</f>
        <v>344</v>
      </c>
      <c r="GP59" s="156">
        <f t="shared" ref="GP59:GP62" si="493">GD59+GK59+GL59+GM59+GN59</f>
        <v>356</v>
      </c>
      <c r="GQ59" s="157">
        <f t="shared" ref="GQ59:GQ62" si="494">GB59+GC59+GP59+GJ59</f>
        <v>475</v>
      </c>
      <c r="GR59" s="347">
        <f t="shared" ref="GR59:HA59" si="495">GR9-GR60</f>
        <v>45</v>
      </c>
      <c r="GS59" s="347">
        <f t="shared" si="495"/>
        <v>17</v>
      </c>
      <c r="GT59" s="347">
        <f t="shared" si="495"/>
        <v>22</v>
      </c>
      <c r="GU59" s="347">
        <f t="shared" si="495"/>
        <v>11</v>
      </c>
      <c r="GV59" s="347">
        <f t="shared" si="495"/>
        <v>5</v>
      </c>
      <c r="GW59" s="335">
        <f t="shared" ref="GW59:GW63" si="496">GU59+GV59</f>
        <v>16</v>
      </c>
      <c r="GX59" s="347">
        <f t="shared" si="495"/>
        <v>12</v>
      </c>
      <c r="GY59" s="347">
        <f t="shared" si="495"/>
        <v>16</v>
      </c>
      <c r="GZ59" s="347">
        <f t="shared" si="495"/>
        <v>2</v>
      </c>
      <c r="HA59" s="347">
        <f t="shared" si="495"/>
        <v>8</v>
      </c>
      <c r="HB59" s="333">
        <f t="shared" si="146"/>
        <v>138</v>
      </c>
      <c r="HD59" s="349"/>
      <c r="HE59" s="160">
        <f>M59+BG59+BS59+CZ59+DQ59+EC59+FB59+GA59+GQ59-BI59-DR59+AI59+AL59</f>
        <v>3623</v>
      </c>
      <c r="HF59" s="160">
        <f t="shared" ref="HF59:HF61" si="497">N59+O59+Q59+R59+S59+U59+V59+W59+Y59+Z59+AB59+AC59+AD59+AG59+AH59+AJ59+AM59+BI59+BT59+BU59+CK59+BV59+CL59+BW59+BX59+BY59+BZ59+CA59+CB59+CC59+CE59+CF59+CG59+CI59+CJ59+CN59+DR59+ED59</f>
        <v>367</v>
      </c>
      <c r="HG59" s="160">
        <f>FC59+GR59+GS59+GT59+GU59+GV59+GX59+GY59+GZ59+HA59+AF59</f>
        <v>285</v>
      </c>
      <c r="HH59" s="160">
        <f t="shared" si="13"/>
        <v>4275</v>
      </c>
      <c r="HI59" s="350"/>
      <c r="HJ59" s="351" t="s">
        <v>292</v>
      </c>
      <c r="HK59" s="352" t="s">
        <v>262</v>
      </c>
      <c r="HL59" s="353">
        <v>0</v>
      </c>
      <c r="HM59" s="194">
        <f>AF59</f>
        <v>54</v>
      </c>
      <c r="HN59" s="194">
        <v>0</v>
      </c>
      <c r="HO59" s="194">
        <v>0</v>
      </c>
      <c r="HP59" s="194">
        <v>0</v>
      </c>
      <c r="HQ59" s="194">
        <v>0</v>
      </c>
      <c r="HR59" s="194"/>
      <c r="HS59" s="194">
        <v>0</v>
      </c>
      <c r="HT59" s="194">
        <f>FC59</f>
        <v>93</v>
      </c>
      <c r="HU59" s="194">
        <f>GR59+GS59+GT59+GU59+GV59+GX59+GY59+GZ59+HA59</f>
        <v>138</v>
      </c>
      <c r="HV59" s="194">
        <v>0</v>
      </c>
      <c r="HW59" s="194">
        <v>0</v>
      </c>
      <c r="HX59" s="194">
        <v>0</v>
      </c>
      <c r="HY59" s="194">
        <v>0</v>
      </c>
      <c r="HZ59" s="196">
        <v>0</v>
      </c>
      <c r="IA59" s="225">
        <f>SUM(HL59:HZ59)</f>
        <v>285</v>
      </c>
      <c r="IB59" s="159"/>
      <c r="IC59" s="159"/>
      <c r="ID59" s="159"/>
      <c r="IE59" s="159"/>
      <c r="IF59" s="344"/>
      <c r="IG59" s="344"/>
      <c r="IH59" s="344"/>
      <c r="II59" s="344"/>
      <c r="IJ59" s="344"/>
      <c r="IK59" s="344"/>
      <c r="IL59" s="344"/>
      <c r="IM59" s="344"/>
      <c r="IN59" s="344"/>
    </row>
    <row r="60" spans="1:248" s="339" customFormat="1" ht="27.75" customHeight="1">
      <c r="A60" s="170"/>
      <c r="B60" s="346" t="s">
        <v>398</v>
      </c>
      <c r="C60" s="155">
        <f>M60+AP60+BG60+BS60+CO60+CZ60+DQ60+EC60+EE60+FB60+FD60+GA60+GQ60+HB60</f>
        <v>1180</v>
      </c>
      <c r="D60" s="347">
        <f>D64</f>
        <v>42</v>
      </c>
      <c r="E60" s="347">
        <f t="shared" ref="E60:K62" si="498">E64</f>
        <v>47</v>
      </c>
      <c r="F60" s="347">
        <f t="shared" si="498"/>
        <v>71</v>
      </c>
      <c r="G60" s="347">
        <f t="shared" si="498"/>
        <v>82</v>
      </c>
      <c r="H60" s="347">
        <f t="shared" si="498"/>
        <v>32</v>
      </c>
      <c r="I60" s="347">
        <f t="shared" si="498"/>
        <v>51</v>
      </c>
      <c r="J60" s="347">
        <f t="shared" si="498"/>
        <v>37</v>
      </c>
      <c r="K60" s="347">
        <f t="shared" si="498"/>
        <v>19</v>
      </c>
      <c r="L60" s="332">
        <f t="shared" si="463"/>
        <v>56</v>
      </c>
      <c r="M60" s="333">
        <f t="shared" si="464"/>
        <v>381</v>
      </c>
      <c r="N60" s="347">
        <f>N64</f>
        <v>24</v>
      </c>
      <c r="O60" s="347">
        <v>0</v>
      </c>
      <c r="P60" s="332">
        <f t="shared" si="465"/>
        <v>24</v>
      </c>
      <c r="Q60" s="347">
        <f>Q64</f>
        <v>40</v>
      </c>
      <c r="R60" s="347">
        <f t="shared" ref="R60:S61" si="499">R64</f>
        <v>41</v>
      </c>
      <c r="S60" s="347">
        <f t="shared" si="499"/>
        <v>1</v>
      </c>
      <c r="T60" s="332">
        <f t="shared" si="446"/>
        <v>42</v>
      </c>
      <c r="U60" s="347">
        <f t="shared" ref="U60:W62" si="500">U64</f>
        <v>20</v>
      </c>
      <c r="V60" s="347">
        <f t="shared" si="500"/>
        <v>9</v>
      </c>
      <c r="W60" s="347">
        <f t="shared" si="500"/>
        <v>14</v>
      </c>
      <c r="X60" s="332">
        <f t="shared" si="447"/>
        <v>23</v>
      </c>
      <c r="Y60" s="347">
        <f t="shared" ref="Y60:AM60" si="501">Y64</f>
        <v>6</v>
      </c>
      <c r="Z60" s="347">
        <f t="shared" si="501"/>
        <v>1</v>
      </c>
      <c r="AA60" s="332">
        <f t="shared" si="448"/>
        <v>7</v>
      </c>
      <c r="AB60" s="347">
        <v>0</v>
      </c>
      <c r="AC60" s="347">
        <f t="shared" si="501"/>
        <v>7</v>
      </c>
      <c r="AD60" s="347">
        <f t="shared" si="501"/>
        <v>1</v>
      </c>
      <c r="AE60" s="332">
        <f t="shared" si="449"/>
        <v>8</v>
      </c>
      <c r="AF60" s="347">
        <f t="shared" si="501"/>
        <v>7</v>
      </c>
      <c r="AG60" s="347">
        <f t="shared" si="501"/>
        <v>11</v>
      </c>
      <c r="AH60" s="347">
        <v>0</v>
      </c>
      <c r="AI60" s="347">
        <f t="shared" si="501"/>
        <v>11</v>
      </c>
      <c r="AJ60" s="347">
        <v>0</v>
      </c>
      <c r="AK60" s="332">
        <f t="shared" si="121"/>
        <v>11</v>
      </c>
      <c r="AL60" s="347">
        <f t="shared" si="501"/>
        <v>6</v>
      </c>
      <c r="AM60" s="347">
        <f t="shared" si="501"/>
        <v>1</v>
      </c>
      <c r="AN60" s="332">
        <f t="shared" si="466"/>
        <v>7</v>
      </c>
      <c r="AO60" s="332">
        <f t="shared" si="467"/>
        <v>18</v>
      </c>
      <c r="AP60" s="332">
        <f t="shared" si="468"/>
        <v>200</v>
      </c>
      <c r="AQ60" s="347">
        <v>0</v>
      </c>
      <c r="AR60" s="347">
        <f t="shared" ref="AR60:AR61" si="502">AR64</f>
        <v>4</v>
      </c>
      <c r="AS60" s="347">
        <v>0</v>
      </c>
      <c r="AT60" s="332">
        <f t="shared" si="469"/>
        <v>4</v>
      </c>
      <c r="AU60" s="347">
        <f t="shared" ref="AU60:BD61" si="503">AU64</f>
        <v>2</v>
      </c>
      <c r="AV60" s="347">
        <f t="shared" si="503"/>
        <v>8</v>
      </c>
      <c r="AW60" s="347">
        <f t="shared" si="503"/>
        <v>1</v>
      </c>
      <c r="AX60" s="347">
        <v>0</v>
      </c>
      <c r="AY60" s="347">
        <f t="shared" si="503"/>
        <v>1</v>
      </c>
      <c r="AZ60" s="347">
        <v>0</v>
      </c>
      <c r="BA60" s="347">
        <v>0</v>
      </c>
      <c r="BB60" s="347">
        <v>0</v>
      </c>
      <c r="BC60" s="347">
        <f t="shared" si="503"/>
        <v>4</v>
      </c>
      <c r="BD60" s="347">
        <f t="shared" si="503"/>
        <v>9</v>
      </c>
      <c r="BE60" s="347">
        <v>0</v>
      </c>
      <c r="BF60" s="332">
        <f t="shared" si="470"/>
        <v>23</v>
      </c>
      <c r="BG60" s="332">
        <f t="shared" si="471"/>
        <v>29</v>
      </c>
      <c r="BH60" s="347">
        <v>0</v>
      </c>
      <c r="BI60" s="347">
        <v>0</v>
      </c>
      <c r="BJ60" s="347">
        <f t="shared" ref="BJ60:BQ61" si="504">BJ64</f>
        <v>3</v>
      </c>
      <c r="BK60" s="347">
        <f t="shared" si="504"/>
        <v>2</v>
      </c>
      <c r="BL60" s="347">
        <f t="shared" si="504"/>
        <v>2</v>
      </c>
      <c r="BM60" s="347">
        <f t="shared" si="504"/>
        <v>2</v>
      </c>
      <c r="BN60" s="347">
        <v>0</v>
      </c>
      <c r="BO60" s="347">
        <v>0</v>
      </c>
      <c r="BP60" s="347">
        <f t="shared" si="504"/>
        <v>1</v>
      </c>
      <c r="BQ60" s="347">
        <f t="shared" si="504"/>
        <v>1</v>
      </c>
      <c r="BR60" s="332">
        <f t="shared" si="473"/>
        <v>2</v>
      </c>
      <c r="BS60" s="333">
        <f t="shared" si="474"/>
        <v>11</v>
      </c>
      <c r="BT60" s="347">
        <f t="shared" ref="BT60:CC61" si="505">BT64</f>
        <v>4</v>
      </c>
      <c r="BU60" s="347">
        <f t="shared" si="505"/>
        <v>1</v>
      </c>
      <c r="BV60" s="347">
        <f t="shared" si="505"/>
        <v>2</v>
      </c>
      <c r="BW60" s="347">
        <f t="shared" si="505"/>
        <v>4</v>
      </c>
      <c r="BX60" s="347">
        <f t="shared" si="505"/>
        <v>10</v>
      </c>
      <c r="BY60" s="347">
        <f t="shared" si="505"/>
        <v>2</v>
      </c>
      <c r="BZ60" s="347">
        <v>0</v>
      </c>
      <c r="CA60" s="347">
        <v>0</v>
      </c>
      <c r="CB60" s="347">
        <v>0</v>
      </c>
      <c r="CC60" s="347">
        <f t="shared" si="505"/>
        <v>1</v>
      </c>
      <c r="CD60" s="332">
        <f t="shared" si="475"/>
        <v>3</v>
      </c>
      <c r="CE60" s="347">
        <v>0</v>
      </c>
      <c r="CF60" s="347">
        <v>0</v>
      </c>
      <c r="CG60" s="347">
        <f t="shared" ref="CG60:CI60" si="506">CG64</f>
        <v>1</v>
      </c>
      <c r="CH60" s="156">
        <f t="shared" si="476"/>
        <v>1</v>
      </c>
      <c r="CI60" s="347">
        <f t="shared" si="506"/>
        <v>2</v>
      </c>
      <c r="CJ60" s="347">
        <v>0</v>
      </c>
      <c r="CK60" s="347">
        <f>CK64</f>
        <v>1</v>
      </c>
      <c r="CL60" s="347">
        <v>0</v>
      </c>
      <c r="CM60" s="155">
        <f t="shared" si="126"/>
        <v>3</v>
      </c>
      <c r="CN60" s="347">
        <f t="shared" ref="CN60:CV62" si="507">CN64</f>
        <v>2</v>
      </c>
      <c r="CO60" s="157">
        <f t="shared" si="127"/>
        <v>30</v>
      </c>
      <c r="CP60" s="347">
        <f t="shared" si="507"/>
        <v>19</v>
      </c>
      <c r="CQ60" s="347">
        <f t="shared" si="507"/>
        <v>23</v>
      </c>
      <c r="CR60" s="347">
        <f t="shared" si="507"/>
        <v>32</v>
      </c>
      <c r="CS60" s="332">
        <f t="shared" si="477"/>
        <v>55</v>
      </c>
      <c r="CT60" s="347">
        <f t="shared" si="507"/>
        <v>32</v>
      </c>
      <c r="CU60" s="347">
        <f t="shared" si="507"/>
        <v>28</v>
      </c>
      <c r="CV60" s="347">
        <f t="shared" si="507"/>
        <v>21</v>
      </c>
      <c r="CW60" s="347">
        <v>0</v>
      </c>
      <c r="CX60" s="156">
        <f t="shared" si="129"/>
        <v>49</v>
      </c>
      <c r="CY60" s="347">
        <f t="shared" ref="CY60:DD62" si="508">CY64</f>
        <v>29</v>
      </c>
      <c r="CZ60" s="157">
        <f t="shared" si="130"/>
        <v>184</v>
      </c>
      <c r="DA60" s="347">
        <f t="shared" ref="DA60:DN62" si="509">DA64</f>
        <v>5</v>
      </c>
      <c r="DB60" s="347">
        <f t="shared" si="509"/>
        <v>6</v>
      </c>
      <c r="DC60" s="347">
        <f t="shared" si="509"/>
        <v>3</v>
      </c>
      <c r="DD60" s="347">
        <f t="shared" si="509"/>
        <v>16</v>
      </c>
      <c r="DE60" s="332">
        <f t="shared" si="478"/>
        <v>30</v>
      </c>
      <c r="DF60" s="347">
        <f t="shared" si="509"/>
        <v>1</v>
      </c>
      <c r="DG60" s="347">
        <f t="shared" si="509"/>
        <v>1</v>
      </c>
      <c r="DH60" s="347">
        <v>0</v>
      </c>
      <c r="DI60" s="347">
        <f t="shared" si="509"/>
        <v>4</v>
      </c>
      <c r="DJ60" s="347">
        <v>0</v>
      </c>
      <c r="DK60" s="347">
        <v>0</v>
      </c>
      <c r="DL60" s="347">
        <f t="shared" si="509"/>
        <v>4</v>
      </c>
      <c r="DM60" s="347">
        <v>0</v>
      </c>
      <c r="DN60" s="347">
        <f t="shared" si="509"/>
        <v>3</v>
      </c>
      <c r="DO60" s="347">
        <v>0</v>
      </c>
      <c r="DP60" s="332">
        <f t="shared" si="479"/>
        <v>11</v>
      </c>
      <c r="DQ60" s="333">
        <f t="shared" si="480"/>
        <v>43</v>
      </c>
      <c r="DR60" s="347">
        <f t="shared" ref="DR60:EA62" si="510">DR64</f>
        <v>13</v>
      </c>
      <c r="DS60" s="347">
        <f t="shared" si="510"/>
        <v>9</v>
      </c>
      <c r="DT60" s="347">
        <f t="shared" si="510"/>
        <v>7</v>
      </c>
      <c r="DU60" s="334">
        <f t="shared" si="454"/>
        <v>16</v>
      </c>
      <c r="DV60" s="347">
        <f t="shared" si="510"/>
        <v>14</v>
      </c>
      <c r="DW60" s="347">
        <f t="shared" si="510"/>
        <v>55</v>
      </c>
      <c r="DX60" s="347">
        <f t="shared" si="510"/>
        <v>7</v>
      </c>
      <c r="DY60" s="347">
        <f t="shared" si="510"/>
        <v>23</v>
      </c>
      <c r="DZ60" s="347">
        <f t="shared" si="510"/>
        <v>2</v>
      </c>
      <c r="EA60" s="347">
        <f t="shared" si="510"/>
        <v>4</v>
      </c>
      <c r="EB60" s="332">
        <f t="shared" si="481"/>
        <v>6</v>
      </c>
      <c r="EC60" s="333">
        <f t="shared" si="482"/>
        <v>134</v>
      </c>
      <c r="ED60" s="347">
        <f t="shared" ref="ED60:ED61" si="511">ED64</f>
        <v>1</v>
      </c>
      <c r="EE60" s="332">
        <f t="shared" si="484"/>
        <v>1</v>
      </c>
      <c r="EF60" s="347">
        <v>0</v>
      </c>
      <c r="EG60" s="347">
        <f t="shared" ref="EG60:EJ60" si="512">EG64</f>
        <v>7</v>
      </c>
      <c r="EH60" s="347">
        <f t="shared" si="512"/>
        <v>3</v>
      </c>
      <c r="EI60" s="347">
        <v>0</v>
      </c>
      <c r="EJ60" s="347">
        <f t="shared" si="512"/>
        <v>1</v>
      </c>
      <c r="EK60" s="347">
        <v>0</v>
      </c>
      <c r="EL60" s="332">
        <f t="shared" si="485"/>
        <v>4</v>
      </c>
      <c r="EM60" s="347">
        <f t="shared" ref="EM60:EZ62" si="513">EM64</f>
        <v>3</v>
      </c>
      <c r="EN60" s="347">
        <f t="shared" si="513"/>
        <v>4</v>
      </c>
      <c r="EO60" s="347">
        <v>0</v>
      </c>
      <c r="EP60" s="347">
        <v>0</v>
      </c>
      <c r="EQ60" s="347">
        <v>0</v>
      </c>
      <c r="ER60" s="347">
        <v>0</v>
      </c>
      <c r="ES60" s="347">
        <v>0</v>
      </c>
      <c r="ET60" s="347">
        <f t="shared" si="513"/>
        <v>8</v>
      </c>
      <c r="EU60" s="347">
        <v>0</v>
      </c>
      <c r="EV60" s="347">
        <v>0</v>
      </c>
      <c r="EW60" s="347">
        <v>0</v>
      </c>
      <c r="EX60" s="347">
        <v>0</v>
      </c>
      <c r="EY60" s="347">
        <v>0</v>
      </c>
      <c r="EZ60" s="347">
        <f t="shared" si="513"/>
        <v>1</v>
      </c>
      <c r="FA60" s="332">
        <f t="shared" si="486"/>
        <v>9</v>
      </c>
      <c r="FB60" s="332">
        <f t="shared" si="487"/>
        <v>27</v>
      </c>
      <c r="FC60" s="347">
        <f t="shared" ref="FC60" si="514">FC64</f>
        <v>2</v>
      </c>
      <c r="FD60" s="332">
        <f t="shared" si="488"/>
        <v>2</v>
      </c>
      <c r="FE60" s="347">
        <f t="shared" ref="FE60:FH60" si="515">FE64</f>
        <v>1</v>
      </c>
      <c r="FF60" s="347">
        <v>0</v>
      </c>
      <c r="FG60" s="347">
        <f t="shared" si="515"/>
        <v>1</v>
      </c>
      <c r="FH60" s="347">
        <f t="shared" si="515"/>
        <v>1</v>
      </c>
      <c r="FI60" s="347">
        <v>0</v>
      </c>
      <c r="FJ60" s="347">
        <v>0</v>
      </c>
      <c r="FK60" s="332">
        <f t="shared" si="254"/>
        <v>3</v>
      </c>
      <c r="FL60" s="347">
        <f t="shared" ref="FL60:FX62" si="516">FL64</f>
        <v>1</v>
      </c>
      <c r="FM60" s="347">
        <f t="shared" si="516"/>
        <v>42</v>
      </c>
      <c r="FN60" s="347">
        <f t="shared" si="516"/>
        <v>8</v>
      </c>
      <c r="FO60" s="347">
        <v>0</v>
      </c>
      <c r="FP60" s="347">
        <f t="shared" si="516"/>
        <v>16</v>
      </c>
      <c r="FQ60" s="347">
        <f t="shared" si="516"/>
        <v>1</v>
      </c>
      <c r="FR60" s="347">
        <f t="shared" si="516"/>
        <v>15</v>
      </c>
      <c r="FS60" s="347">
        <v>0</v>
      </c>
      <c r="FT60" s="347">
        <v>0</v>
      </c>
      <c r="FU60" s="347">
        <v>0</v>
      </c>
      <c r="FV60" s="347">
        <v>0</v>
      </c>
      <c r="FW60" s="347">
        <v>0</v>
      </c>
      <c r="FX60" s="347">
        <f t="shared" si="516"/>
        <v>21</v>
      </c>
      <c r="FY60" s="347">
        <v>0</v>
      </c>
      <c r="FZ60" s="332">
        <f t="shared" si="489"/>
        <v>104</v>
      </c>
      <c r="GA60" s="157">
        <f t="shared" si="490"/>
        <v>107</v>
      </c>
      <c r="GB60" s="347">
        <f t="shared" ref="GB60:GH62" si="517">GB64</f>
        <v>1</v>
      </c>
      <c r="GC60" s="347">
        <f t="shared" si="517"/>
        <v>1</v>
      </c>
      <c r="GD60" s="347">
        <v>0</v>
      </c>
      <c r="GE60" s="347">
        <f t="shared" si="517"/>
        <v>1</v>
      </c>
      <c r="GF60" s="347">
        <f t="shared" si="517"/>
        <v>1</v>
      </c>
      <c r="GG60" s="347">
        <f t="shared" si="517"/>
        <v>3</v>
      </c>
      <c r="GH60" s="347">
        <v>0</v>
      </c>
      <c r="GI60" s="347">
        <v>0</v>
      </c>
      <c r="GJ60" s="332">
        <f t="shared" si="491"/>
        <v>5</v>
      </c>
      <c r="GK60" s="347">
        <v>0</v>
      </c>
      <c r="GL60" s="347">
        <f t="shared" ref="GL60:GL61" si="518">GL64</f>
        <v>5</v>
      </c>
      <c r="GM60" s="347">
        <v>0</v>
      </c>
      <c r="GN60" s="347">
        <v>0</v>
      </c>
      <c r="GO60" s="332">
        <f t="shared" si="492"/>
        <v>5</v>
      </c>
      <c r="GP60" s="156">
        <f t="shared" si="493"/>
        <v>5</v>
      </c>
      <c r="GQ60" s="157">
        <f t="shared" si="494"/>
        <v>12</v>
      </c>
      <c r="GR60" s="347">
        <v>0</v>
      </c>
      <c r="GS60" s="347">
        <v>0</v>
      </c>
      <c r="GT60" s="347">
        <v>0</v>
      </c>
      <c r="GU60" s="347">
        <v>0</v>
      </c>
      <c r="GV60" s="347">
        <f t="shared" ref="GV60" si="519">GV64</f>
        <v>1</v>
      </c>
      <c r="GW60" s="335">
        <f t="shared" si="496"/>
        <v>1</v>
      </c>
      <c r="GX60" s="347">
        <v>0</v>
      </c>
      <c r="GY60" s="347">
        <f t="shared" ref="GY60:GY61" si="520">GY64</f>
        <v>18</v>
      </c>
      <c r="GZ60" s="347">
        <v>0</v>
      </c>
      <c r="HA60" s="347">
        <v>0</v>
      </c>
      <c r="HB60" s="333">
        <f t="shared" si="146"/>
        <v>19</v>
      </c>
      <c r="HD60" s="340"/>
      <c r="HE60" s="160">
        <f>M60+BG60+BS60+CZ60+DQ60+EC60+FB60+GA60+GQ60-BI60-DR60+AI60+AL60</f>
        <v>932</v>
      </c>
      <c r="HF60" s="160">
        <f t="shared" si="497"/>
        <v>220</v>
      </c>
      <c r="HG60" s="160">
        <f>FC60+GR60+GS60+GT60+GU60+GV60+GX60+GY60+GZ60+HA60+AF60</f>
        <v>28</v>
      </c>
      <c r="HH60" s="160">
        <f t="shared" si="13"/>
        <v>1180</v>
      </c>
      <c r="HI60" s="341"/>
      <c r="HJ60" s="354" t="s">
        <v>295</v>
      </c>
      <c r="HK60" s="324" t="s">
        <v>262</v>
      </c>
      <c r="HL60" s="225">
        <v>0</v>
      </c>
      <c r="HM60" s="161">
        <f>AF60</f>
        <v>7</v>
      </c>
      <c r="HN60" s="161">
        <v>0</v>
      </c>
      <c r="HO60" s="161">
        <v>0</v>
      </c>
      <c r="HP60" s="161">
        <v>0</v>
      </c>
      <c r="HQ60" s="161">
        <v>0</v>
      </c>
      <c r="HR60" s="161"/>
      <c r="HS60" s="161">
        <v>0</v>
      </c>
      <c r="HT60" s="161">
        <f t="shared" ref="HT60:HT61" si="521">FC60</f>
        <v>2</v>
      </c>
      <c r="HU60" s="161">
        <f>GR60+GS60+GT60+GU60+GV60+GX60+GY60+GZ60+HA60</f>
        <v>19</v>
      </c>
      <c r="HV60" s="161">
        <v>0</v>
      </c>
      <c r="HW60" s="161">
        <v>0</v>
      </c>
      <c r="HX60" s="161">
        <v>0</v>
      </c>
      <c r="HY60" s="161">
        <v>0</v>
      </c>
      <c r="HZ60" s="200">
        <v>0</v>
      </c>
      <c r="IA60" s="225">
        <f t="shared" ref="IA60:IA61" si="522">SUM(HL60:HZ60)</f>
        <v>28</v>
      </c>
      <c r="IB60" s="159"/>
      <c r="IC60" s="159"/>
      <c r="ID60" s="159"/>
      <c r="IE60" s="159"/>
      <c r="IF60" s="344"/>
      <c r="IG60" s="344"/>
      <c r="IH60" s="344"/>
      <c r="II60" s="344"/>
      <c r="IJ60" s="344"/>
      <c r="IK60" s="344"/>
      <c r="IL60" s="344"/>
      <c r="IM60" s="344"/>
      <c r="IN60" s="344"/>
    </row>
    <row r="61" spans="1:248" s="339" customFormat="1" ht="27.75" customHeight="1" thickBot="1">
      <c r="A61" s="170"/>
      <c r="B61" s="346" t="s">
        <v>399</v>
      </c>
      <c r="C61" s="155">
        <f>M61+AP61+BG61+BS61+CO61+CZ61+DQ61+EC61+EE61+FB61+FD61+GA61+GQ61+HB61</f>
        <v>361</v>
      </c>
      <c r="D61" s="347">
        <f>D65</f>
        <v>2</v>
      </c>
      <c r="E61" s="347">
        <f t="shared" si="498"/>
        <v>3</v>
      </c>
      <c r="F61" s="347">
        <f t="shared" si="498"/>
        <v>1</v>
      </c>
      <c r="G61" s="347">
        <f t="shared" si="498"/>
        <v>4</v>
      </c>
      <c r="H61" s="347">
        <f t="shared" si="498"/>
        <v>1</v>
      </c>
      <c r="I61" s="347">
        <f t="shared" si="498"/>
        <v>2</v>
      </c>
      <c r="J61" s="347">
        <f t="shared" si="498"/>
        <v>3</v>
      </c>
      <c r="K61" s="347">
        <v>0</v>
      </c>
      <c r="L61" s="332">
        <f t="shared" si="463"/>
        <v>3</v>
      </c>
      <c r="M61" s="333">
        <f t="shared" si="464"/>
        <v>16</v>
      </c>
      <c r="N61" s="347">
        <f t="shared" ref="N61:O62" si="523">N65</f>
        <v>1</v>
      </c>
      <c r="O61" s="347">
        <v>0</v>
      </c>
      <c r="P61" s="332">
        <f t="shared" si="465"/>
        <v>1</v>
      </c>
      <c r="Q61" s="347">
        <v>0</v>
      </c>
      <c r="R61" s="347">
        <f t="shared" si="499"/>
        <v>4</v>
      </c>
      <c r="S61" s="347">
        <v>0</v>
      </c>
      <c r="T61" s="332">
        <f t="shared" si="446"/>
        <v>4</v>
      </c>
      <c r="U61" s="347">
        <f t="shared" si="500"/>
        <v>1</v>
      </c>
      <c r="V61" s="347">
        <f t="shared" si="500"/>
        <v>1</v>
      </c>
      <c r="W61" s="347">
        <v>0</v>
      </c>
      <c r="X61" s="332">
        <f t="shared" si="447"/>
        <v>1</v>
      </c>
      <c r="Y61" s="347">
        <v>0</v>
      </c>
      <c r="Z61" s="347">
        <v>0</v>
      </c>
      <c r="AA61" s="332">
        <f t="shared" si="448"/>
        <v>0</v>
      </c>
      <c r="AB61" s="347">
        <f t="shared" ref="AB61:AD62" si="524">AB65</f>
        <v>1</v>
      </c>
      <c r="AC61" s="347">
        <v>0</v>
      </c>
      <c r="AD61" s="347">
        <f t="shared" si="524"/>
        <v>1</v>
      </c>
      <c r="AE61" s="332">
        <f t="shared" si="449"/>
        <v>2</v>
      </c>
      <c r="AF61" s="347">
        <v>0</v>
      </c>
      <c r="AG61" s="347">
        <v>0</v>
      </c>
      <c r="AH61" s="347">
        <v>0</v>
      </c>
      <c r="AI61" s="347">
        <v>0</v>
      </c>
      <c r="AJ61" s="347">
        <v>0</v>
      </c>
      <c r="AK61" s="332">
        <f t="shared" si="121"/>
        <v>0</v>
      </c>
      <c r="AL61" s="347">
        <v>0</v>
      </c>
      <c r="AM61" s="347">
        <v>0</v>
      </c>
      <c r="AN61" s="332">
        <f t="shared" si="466"/>
        <v>0</v>
      </c>
      <c r="AO61" s="332">
        <f t="shared" si="467"/>
        <v>0</v>
      </c>
      <c r="AP61" s="332">
        <f t="shared" si="468"/>
        <v>9</v>
      </c>
      <c r="AQ61" s="347">
        <v>0</v>
      </c>
      <c r="AR61" s="347">
        <f t="shared" si="502"/>
        <v>4</v>
      </c>
      <c r="AS61" s="347">
        <v>0</v>
      </c>
      <c r="AT61" s="332">
        <f t="shared" si="469"/>
        <v>4</v>
      </c>
      <c r="AU61" s="347">
        <v>0</v>
      </c>
      <c r="AV61" s="347">
        <f t="shared" si="503"/>
        <v>4</v>
      </c>
      <c r="AW61" s="347">
        <v>0</v>
      </c>
      <c r="AX61" s="347">
        <v>0</v>
      </c>
      <c r="AY61" s="347">
        <f t="shared" si="503"/>
        <v>1</v>
      </c>
      <c r="AZ61" s="347">
        <f t="shared" si="503"/>
        <v>2</v>
      </c>
      <c r="BA61" s="347">
        <v>0</v>
      </c>
      <c r="BB61" s="347">
        <v>0</v>
      </c>
      <c r="BC61" s="347">
        <f t="shared" si="503"/>
        <v>1</v>
      </c>
      <c r="BD61" s="347">
        <f t="shared" si="503"/>
        <v>4</v>
      </c>
      <c r="BE61" s="347">
        <v>0</v>
      </c>
      <c r="BF61" s="332">
        <f t="shared" si="470"/>
        <v>12</v>
      </c>
      <c r="BG61" s="332">
        <f t="shared" si="471"/>
        <v>16</v>
      </c>
      <c r="BH61" s="347">
        <v>0</v>
      </c>
      <c r="BI61" s="347">
        <v>0</v>
      </c>
      <c r="BJ61" s="347">
        <f t="shared" si="504"/>
        <v>1</v>
      </c>
      <c r="BK61" s="347">
        <v>0</v>
      </c>
      <c r="BL61" s="347">
        <f t="shared" si="504"/>
        <v>2</v>
      </c>
      <c r="BM61" s="347">
        <f t="shared" si="504"/>
        <v>2</v>
      </c>
      <c r="BN61" s="347">
        <v>0</v>
      </c>
      <c r="BO61" s="347">
        <v>0</v>
      </c>
      <c r="BP61" s="347">
        <v>0</v>
      </c>
      <c r="BQ61" s="347">
        <v>0</v>
      </c>
      <c r="BR61" s="332">
        <f t="shared" si="473"/>
        <v>0</v>
      </c>
      <c r="BS61" s="333">
        <f t="shared" si="474"/>
        <v>5</v>
      </c>
      <c r="BT61" s="347">
        <v>0</v>
      </c>
      <c r="BU61" s="347">
        <v>0</v>
      </c>
      <c r="BV61" s="347">
        <v>0</v>
      </c>
      <c r="BW61" s="347">
        <f t="shared" si="505"/>
        <v>1</v>
      </c>
      <c r="BX61" s="347">
        <v>0</v>
      </c>
      <c r="BY61" s="347">
        <f t="shared" si="505"/>
        <v>2</v>
      </c>
      <c r="BZ61" s="347">
        <v>0</v>
      </c>
      <c r="CA61" s="347">
        <f t="shared" si="505"/>
        <v>1</v>
      </c>
      <c r="CB61" s="347">
        <v>0</v>
      </c>
      <c r="CC61" s="347">
        <v>0</v>
      </c>
      <c r="CD61" s="332">
        <f t="shared" si="475"/>
        <v>3</v>
      </c>
      <c r="CE61" s="347">
        <f t="shared" ref="CE61:CI62" si="525">CE65</f>
        <v>1</v>
      </c>
      <c r="CF61" s="347">
        <v>0</v>
      </c>
      <c r="CG61" s="347">
        <v>0</v>
      </c>
      <c r="CH61" s="156">
        <f t="shared" si="476"/>
        <v>0</v>
      </c>
      <c r="CI61" s="347">
        <v>0</v>
      </c>
      <c r="CJ61" s="347">
        <v>0</v>
      </c>
      <c r="CK61" s="347">
        <v>0</v>
      </c>
      <c r="CL61" s="347">
        <v>0</v>
      </c>
      <c r="CM61" s="155">
        <f t="shared" si="126"/>
        <v>0</v>
      </c>
      <c r="CN61" s="347">
        <v>0</v>
      </c>
      <c r="CO61" s="157">
        <f t="shared" si="127"/>
        <v>5</v>
      </c>
      <c r="CP61" s="347">
        <f t="shared" si="507"/>
        <v>4</v>
      </c>
      <c r="CQ61" s="347">
        <f t="shared" si="507"/>
        <v>1</v>
      </c>
      <c r="CR61" s="347">
        <f t="shared" si="507"/>
        <v>2</v>
      </c>
      <c r="CS61" s="332">
        <f t="shared" si="477"/>
        <v>3</v>
      </c>
      <c r="CT61" s="347">
        <v>0</v>
      </c>
      <c r="CU61" s="347">
        <v>0</v>
      </c>
      <c r="CV61" s="347">
        <v>0</v>
      </c>
      <c r="CW61" s="347">
        <v>0</v>
      </c>
      <c r="CX61" s="156">
        <f t="shared" si="129"/>
        <v>0</v>
      </c>
      <c r="CY61" s="347">
        <f t="shared" si="508"/>
        <v>1</v>
      </c>
      <c r="CZ61" s="157">
        <f t="shared" si="130"/>
        <v>8</v>
      </c>
      <c r="DA61" s="347">
        <f t="shared" si="508"/>
        <v>1</v>
      </c>
      <c r="DB61" s="347">
        <f t="shared" si="509"/>
        <v>1</v>
      </c>
      <c r="DC61" s="347">
        <v>0</v>
      </c>
      <c r="DD61" s="347">
        <f t="shared" si="509"/>
        <v>6</v>
      </c>
      <c r="DE61" s="332">
        <f t="shared" si="478"/>
        <v>8</v>
      </c>
      <c r="DF61" s="347">
        <f t="shared" si="509"/>
        <v>2</v>
      </c>
      <c r="DG61" s="347">
        <v>0</v>
      </c>
      <c r="DH61" s="347">
        <v>0</v>
      </c>
      <c r="DI61" s="347">
        <f t="shared" si="509"/>
        <v>3</v>
      </c>
      <c r="DJ61" s="347">
        <v>0</v>
      </c>
      <c r="DK61" s="347">
        <f t="shared" ref="DK61" si="526">DK65</f>
        <v>1</v>
      </c>
      <c r="DL61" s="347">
        <f t="shared" si="509"/>
        <v>1</v>
      </c>
      <c r="DM61" s="347">
        <v>0</v>
      </c>
      <c r="DN61" s="347">
        <f t="shared" si="509"/>
        <v>1</v>
      </c>
      <c r="DO61" s="347">
        <v>0</v>
      </c>
      <c r="DP61" s="332">
        <f t="shared" si="479"/>
        <v>6</v>
      </c>
      <c r="DQ61" s="333">
        <f t="shared" si="480"/>
        <v>16</v>
      </c>
      <c r="DR61" s="347">
        <f t="shared" si="510"/>
        <v>20</v>
      </c>
      <c r="DS61" s="347">
        <f t="shared" si="510"/>
        <v>11</v>
      </c>
      <c r="DT61" s="347">
        <v>0</v>
      </c>
      <c r="DU61" s="334">
        <f t="shared" si="454"/>
        <v>11</v>
      </c>
      <c r="DV61" s="347">
        <f t="shared" si="510"/>
        <v>4</v>
      </c>
      <c r="DW61" s="347">
        <v>0</v>
      </c>
      <c r="DX61" s="347">
        <v>0</v>
      </c>
      <c r="DY61" s="347">
        <f t="shared" si="510"/>
        <v>1</v>
      </c>
      <c r="DZ61" s="347">
        <f t="shared" si="510"/>
        <v>1</v>
      </c>
      <c r="EA61" s="347">
        <v>0</v>
      </c>
      <c r="EB61" s="332">
        <f t="shared" si="481"/>
        <v>1</v>
      </c>
      <c r="EC61" s="333">
        <f t="shared" si="482"/>
        <v>37</v>
      </c>
      <c r="ED61" s="347">
        <f t="shared" si="511"/>
        <v>1</v>
      </c>
      <c r="EE61" s="332">
        <f t="shared" si="484"/>
        <v>1</v>
      </c>
      <c r="EF61" s="347">
        <f t="shared" ref="EF61:EK62" si="527">EF65</f>
        <v>10</v>
      </c>
      <c r="EG61" s="347">
        <f t="shared" si="527"/>
        <v>64</v>
      </c>
      <c r="EH61" s="347">
        <f t="shared" si="527"/>
        <v>10</v>
      </c>
      <c r="EI61" s="347">
        <f t="shared" si="527"/>
        <v>1</v>
      </c>
      <c r="EJ61" s="347">
        <f t="shared" si="527"/>
        <v>8</v>
      </c>
      <c r="EK61" s="347">
        <f t="shared" si="527"/>
        <v>1</v>
      </c>
      <c r="EL61" s="332">
        <f t="shared" si="485"/>
        <v>20</v>
      </c>
      <c r="EM61" s="347">
        <f t="shared" si="513"/>
        <v>12</v>
      </c>
      <c r="EN61" s="347">
        <f t="shared" si="513"/>
        <v>51</v>
      </c>
      <c r="EO61" s="347">
        <f t="shared" si="513"/>
        <v>1</v>
      </c>
      <c r="EP61" s="347">
        <v>0</v>
      </c>
      <c r="EQ61" s="347">
        <v>0</v>
      </c>
      <c r="ER61" s="347">
        <v>0</v>
      </c>
      <c r="ES61" s="347">
        <v>0</v>
      </c>
      <c r="ET61" s="347">
        <f t="shared" si="513"/>
        <v>73</v>
      </c>
      <c r="EU61" s="347">
        <v>0</v>
      </c>
      <c r="EV61" s="347">
        <v>0</v>
      </c>
      <c r="EW61" s="347">
        <v>0</v>
      </c>
      <c r="EX61" s="347">
        <v>0</v>
      </c>
      <c r="EY61" s="347">
        <v>0</v>
      </c>
      <c r="EZ61" s="347">
        <v>0</v>
      </c>
      <c r="FA61" s="332">
        <f t="shared" si="486"/>
        <v>74</v>
      </c>
      <c r="FB61" s="332">
        <f t="shared" si="487"/>
        <v>231</v>
      </c>
      <c r="FC61" s="347">
        <v>0</v>
      </c>
      <c r="FD61" s="332">
        <f t="shared" si="488"/>
        <v>0</v>
      </c>
      <c r="FE61" s="347">
        <v>0</v>
      </c>
      <c r="FF61" s="347">
        <v>0</v>
      </c>
      <c r="FG61" s="347">
        <v>0</v>
      </c>
      <c r="FH61" s="347">
        <v>0</v>
      </c>
      <c r="FI61" s="347">
        <v>0</v>
      </c>
      <c r="FJ61" s="347">
        <v>0</v>
      </c>
      <c r="FK61" s="332">
        <f t="shared" si="254"/>
        <v>0</v>
      </c>
      <c r="FL61" s="347">
        <v>0</v>
      </c>
      <c r="FM61" s="347">
        <f t="shared" si="516"/>
        <v>5</v>
      </c>
      <c r="FN61" s="347">
        <v>0</v>
      </c>
      <c r="FO61" s="347">
        <v>0</v>
      </c>
      <c r="FP61" s="347">
        <f t="shared" si="516"/>
        <v>1</v>
      </c>
      <c r="FQ61" s="347">
        <v>0</v>
      </c>
      <c r="FR61" s="347">
        <f t="shared" si="516"/>
        <v>1</v>
      </c>
      <c r="FS61" s="347">
        <v>0</v>
      </c>
      <c r="FT61" s="347">
        <v>0</v>
      </c>
      <c r="FU61" s="347">
        <v>0</v>
      </c>
      <c r="FV61" s="347">
        <v>0</v>
      </c>
      <c r="FW61" s="347">
        <v>0</v>
      </c>
      <c r="FX61" s="347">
        <f t="shared" si="516"/>
        <v>2</v>
      </c>
      <c r="FY61" s="347">
        <v>0</v>
      </c>
      <c r="FZ61" s="332">
        <f t="shared" si="489"/>
        <v>9</v>
      </c>
      <c r="GA61" s="157">
        <f t="shared" si="490"/>
        <v>9</v>
      </c>
      <c r="GB61" s="347">
        <f t="shared" si="517"/>
        <v>1</v>
      </c>
      <c r="GC61" s="347">
        <f t="shared" si="517"/>
        <v>1</v>
      </c>
      <c r="GD61" s="347">
        <v>0</v>
      </c>
      <c r="GE61" s="347" t="str">
        <f t="shared" si="517"/>
        <v/>
      </c>
      <c r="GF61" s="347">
        <v>0</v>
      </c>
      <c r="GG61" s="347">
        <v>0</v>
      </c>
      <c r="GH61" s="347">
        <f t="shared" si="517"/>
        <v>1</v>
      </c>
      <c r="GI61" s="347">
        <v>0</v>
      </c>
      <c r="GJ61" s="332">
        <f t="shared" si="491"/>
        <v>1</v>
      </c>
      <c r="GK61" s="347">
        <v>0</v>
      </c>
      <c r="GL61" s="347">
        <f t="shared" si="518"/>
        <v>1</v>
      </c>
      <c r="GM61" s="347">
        <v>0</v>
      </c>
      <c r="GN61" s="347">
        <v>0</v>
      </c>
      <c r="GO61" s="332">
        <f t="shared" si="492"/>
        <v>1</v>
      </c>
      <c r="GP61" s="156">
        <f t="shared" si="493"/>
        <v>1</v>
      </c>
      <c r="GQ61" s="157">
        <f t="shared" si="494"/>
        <v>4</v>
      </c>
      <c r="GR61" s="347">
        <v>0</v>
      </c>
      <c r="GS61" s="347">
        <v>0</v>
      </c>
      <c r="GT61" s="347">
        <v>0</v>
      </c>
      <c r="GU61" s="347">
        <v>0</v>
      </c>
      <c r="GV61" s="347">
        <v>0</v>
      </c>
      <c r="GW61" s="335">
        <f t="shared" si="496"/>
        <v>0</v>
      </c>
      <c r="GX61" s="347">
        <v>0</v>
      </c>
      <c r="GY61" s="347">
        <f t="shared" si="520"/>
        <v>4</v>
      </c>
      <c r="GZ61" s="347">
        <v>0</v>
      </c>
      <c r="HA61" s="347">
        <v>0</v>
      </c>
      <c r="HB61" s="333">
        <f t="shared" si="146"/>
        <v>4</v>
      </c>
      <c r="HD61" s="340"/>
      <c r="HE61" s="355">
        <f>M61+BG61+BS61+CZ61+DQ61+EC61+FB61+GA61+GQ61-BI61-DR61+AI61+AL61</f>
        <v>322</v>
      </c>
      <c r="HF61" s="160">
        <f t="shared" si="497"/>
        <v>35</v>
      </c>
      <c r="HG61" s="355">
        <f>FC61+GR61+GS61+GT61+GU61+GV61+GX61+GY61+GZ61+HA61+AF61</f>
        <v>4</v>
      </c>
      <c r="HH61" s="355">
        <f t="shared" si="13"/>
        <v>361</v>
      </c>
      <c r="HI61" s="341"/>
      <c r="HJ61" s="356" t="s">
        <v>298</v>
      </c>
      <c r="HK61" s="357" t="s">
        <v>262</v>
      </c>
      <c r="HL61" s="358">
        <v>0</v>
      </c>
      <c r="HM61" s="204">
        <f>AF61</f>
        <v>0</v>
      </c>
      <c r="HN61" s="204">
        <v>0</v>
      </c>
      <c r="HO61" s="204">
        <v>0</v>
      </c>
      <c r="HP61" s="204">
        <v>0</v>
      </c>
      <c r="HQ61" s="204">
        <v>0</v>
      </c>
      <c r="HR61" s="204"/>
      <c r="HS61" s="204">
        <v>0</v>
      </c>
      <c r="HT61" s="204">
        <f t="shared" si="521"/>
        <v>0</v>
      </c>
      <c r="HU61" s="204">
        <f>GR61+GS61+GT61+GU61+GV61+GX61+GY61+GZ61+HA61</f>
        <v>4</v>
      </c>
      <c r="HV61" s="204">
        <v>0</v>
      </c>
      <c r="HW61" s="204">
        <v>0</v>
      </c>
      <c r="HX61" s="204">
        <v>0</v>
      </c>
      <c r="HY61" s="204">
        <v>0</v>
      </c>
      <c r="HZ61" s="205">
        <v>0</v>
      </c>
      <c r="IA61" s="225">
        <f t="shared" si="522"/>
        <v>4</v>
      </c>
      <c r="IB61" s="159"/>
      <c r="IC61" s="159"/>
      <c r="ID61" s="159"/>
      <c r="IE61" s="159"/>
      <c r="IF61" s="344"/>
      <c r="IG61" s="344"/>
      <c r="IH61" s="344"/>
      <c r="II61" s="344"/>
      <c r="IJ61" s="344"/>
      <c r="IK61" s="344"/>
      <c r="IL61" s="344"/>
      <c r="IM61" s="344"/>
      <c r="IN61" s="344"/>
    </row>
    <row r="62" spans="1:248" s="362" customFormat="1" ht="27.75" customHeight="1">
      <c r="A62" s="359"/>
      <c r="B62" s="360" t="s">
        <v>400</v>
      </c>
      <c r="C62" s="330">
        <f>M62+AP62+BG62+BS62+CO62+CZ62+DQ62+EC62+EE62+FB62+FD62+GA62+GQ62+HB62</f>
        <v>3775</v>
      </c>
      <c r="D62" s="361">
        <f>D66</f>
        <v>109</v>
      </c>
      <c r="E62" s="361">
        <f t="shared" si="498"/>
        <v>108</v>
      </c>
      <c r="F62" s="361">
        <f t="shared" si="498"/>
        <v>120</v>
      </c>
      <c r="G62" s="361">
        <f t="shared" si="498"/>
        <v>126</v>
      </c>
      <c r="H62" s="361">
        <f t="shared" si="498"/>
        <v>122</v>
      </c>
      <c r="I62" s="361">
        <f t="shared" si="498"/>
        <v>103</v>
      </c>
      <c r="J62" s="361">
        <f t="shared" si="498"/>
        <v>51</v>
      </c>
      <c r="K62" s="361">
        <f t="shared" si="498"/>
        <v>27</v>
      </c>
      <c r="L62" s="332">
        <f t="shared" si="463"/>
        <v>78</v>
      </c>
      <c r="M62" s="333">
        <f t="shared" si="464"/>
        <v>766</v>
      </c>
      <c r="N62" s="361">
        <f t="shared" si="523"/>
        <v>40</v>
      </c>
      <c r="O62" s="361">
        <f t="shared" si="523"/>
        <v>1</v>
      </c>
      <c r="P62" s="332">
        <f t="shared" si="465"/>
        <v>41</v>
      </c>
      <c r="Q62" s="361">
        <f t="shared" ref="Q62:S62" si="528">Q66</f>
        <v>58</v>
      </c>
      <c r="R62" s="361">
        <f t="shared" si="528"/>
        <v>68</v>
      </c>
      <c r="S62" s="361">
        <f t="shared" si="528"/>
        <v>2</v>
      </c>
      <c r="T62" s="332">
        <f t="shared" si="446"/>
        <v>70</v>
      </c>
      <c r="U62" s="361">
        <f t="shared" si="500"/>
        <v>20</v>
      </c>
      <c r="V62" s="361">
        <f t="shared" si="500"/>
        <v>15</v>
      </c>
      <c r="W62" s="361">
        <f t="shared" si="500"/>
        <v>19</v>
      </c>
      <c r="X62" s="332">
        <f t="shared" si="447"/>
        <v>34</v>
      </c>
      <c r="Y62" s="361">
        <f t="shared" ref="Y62:Z62" si="529">Y66</f>
        <v>13</v>
      </c>
      <c r="Z62" s="361">
        <f t="shared" si="529"/>
        <v>2</v>
      </c>
      <c r="AA62" s="332">
        <f t="shared" si="448"/>
        <v>15</v>
      </c>
      <c r="AB62" s="361">
        <f t="shared" si="524"/>
        <v>2</v>
      </c>
      <c r="AC62" s="361">
        <f t="shared" si="524"/>
        <v>8</v>
      </c>
      <c r="AD62" s="361">
        <f t="shared" si="524"/>
        <v>2</v>
      </c>
      <c r="AE62" s="332">
        <f t="shared" si="449"/>
        <v>12</v>
      </c>
      <c r="AF62" s="361">
        <f t="shared" ref="AF62:AI62" si="530">AF66</f>
        <v>48</v>
      </c>
      <c r="AG62" s="361">
        <f t="shared" si="530"/>
        <v>17</v>
      </c>
      <c r="AH62" s="361">
        <v>0</v>
      </c>
      <c r="AI62" s="361">
        <f t="shared" si="530"/>
        <v>12</v>
      </c>
      <c r="AJ62" s="361">
        <v>0</v>
      </c>
      <c r="AK62" s="332">
        <f t="shared" si="121"/>
        <v>12</v>
      </c>
      <c r="AL62" s="361">
        <f t="shared" ref="AL62:AM62" si="531">AL66</f>
        <v>11</v>
      </c>
      <c r="AM62" s="361">
        <f t="shared" si="531"/>
        <v>1</v>
      </c>
      <c r="AN62" s="332">
        <f t="shared" si="466"/>
        <v>12</v>
      </c>
      <c r="AO62" s="332">
        <f t="shared" si="467"/>
        <v>24</v>
      </c>
      <c r="AP62" s="332">
        <f t="shared" si="468"/>
        <v>339</v>
      </c>
      <c r="AQ62" s="361">
        <f t="shared" ref="AQ62:AR62" si="532">AQ66</f>
        <v>5</v>
      </c>
      <c r="AR62" s="361">
        <f t="shared" si="532"/>
        <v>63</v>
      </c>
      <c r="AS62" s="361">
        <v>0</v>
      </c>
      <c r="AT62" s="332">
        <f t="shared" si="469"/>
        <v>63</v>
      </c>
      <c r="AU62" s="361">
        <f t="shared" ref="AU62:BE62" si="533">AU66</f>
        <v>1</v>
      </c>
      <c r="AV62" s="361">
        <f t="shared" si="533"/>
        <v>30</v>
      </c>
      <c r="AW62" s="361">
        <f t="shared" si="533"/>
        <v>14</v>
      </c>
      <c r="AX62" s="361">
        <v>0</v>
      </c>
      <c r="AY62" s="361">
        <f t="shared" si="533"/>
        <v>24</v>
      </c>
      <c r="AZ62" s="361">
        <f t="shared" si="533"/>
        <v>13</v>
      </c>
      <c r="BA62" s="361">
        <v>0</v>
      </c>
      <c r="BB62" s="361">
        <v>0</v>
      </c>
      <c r="BC62" s="361">
        <f t="shared" si="533"/>
        <v>9</v>
      </c>
      <c r="BD62" s="361">
        <f t="shared" si="533"/>
        <v>38</v>
      </c>
      <c r="BE62" s="361">
        <f t="shared" si="533"/>
        <v>1</v>
      </c>
      <c r="BF62" s="332">
        <f t="shared" si="470"/>
        <v>129</v>
      </c>
      <c r="BG62" s="332">
        <f t="shared" si="471"/>
        <v>198</v>
      </c>
      <c r="BH62" s="361">
        <f t="shared" ref="BH62:BQ62" si="534">BH66</f>
        <v>52</v>
      </c>
      <c r="BI62" s="361">
        <f t="shared" si="534"/>
        <v>6</v>
      </c>
      <c r="BJ62" s="361">
        <f t="shared" si="534"/>
        <v>90</v>
      </c>
      <c r="BK62" s="361">
        <f t="shared" si="534"/>
        <v>49</v>
      </c>
      <c r="BL62" s="361">
        <f t="shared" si="534"/>
        <v>37</v>
      </c>
      <c r="BM62" s="361">
        <f t="shared" si="534"/>
        <v>91</v>
      </c>
      <c r="BN62" s="361">
        <f t="shared" si="534"/>
        <v>1</v>
      </c>
      <c r="BO62" s="361">
        <v>0</v>
      </c>
      <c r="BP62" s="361">
        <f t="shared" si="534"/>
        <v>43</v>
      </c>
      <c r="BQ62" s="361">
        <f t="shared" si="534"/>
        <v>23</v>
      </c>
      <c r="BR62" s="332">
        <f t="shared" si="473"/>
        <v>67</v>
      </c>
      <c r="BS62" s="333">
        <f t="shared" si="474"/>
        <v>392</v>
      </c>
      <c r="BT62" s="361">
        <f t="shared" ref="BT62:CC62" si="535">BT66</f>
        <v>6</v>
      </c>
      <c r="BU62" s="361">
        <f t="shared" si="535"/>
        <v>1</v>
      </c>
      <c r="BV62" s="361">
        <f t="shared" si="535"/>
        <v>16</v>
      </c>
      <c r="BW62" s="361">
        <f t="shared" si="535"/>
        <v>25</v>
      </c>
      <c r="BX62" s="361">
        <f t="shared" si="535"/>
        <v>29</v>
      </c>
      <c r="BY62" s="361">
        <f t="shared" si="535"/>
        <v>7</v>
      </c>
      <c r="BZ62" s="361">
        <v>0</v>
      </c>
      <c r="CA62" s="361">
        <v>0</v>
      </c>
      <c r="CB62" s="361">
        <v>0</v>
      </c>
      <c r="CC62" s="361">
        <f t="shared" si="535"/>
        <v>1</v>
      </c>
      <c r="CD62" s="332">
        <f t="shared" si="475"/>
        <v>8</v>
      </c>
      <c r="CE62" s="361">
        <f t="shared" si="525"/>
        <v>30</v>
      </c>
      <c r="CF62" s="361">
        <f t="shared" si="525"/>
        <v>3</v>
      </c>
      <c r="CG62" s="361">
        <f t="shared" si="525"/>
        <v>4</v>
      </c>
      <c r="CH62" s="156">
        <f t="shared" si="476"/>
        <v>7</v>
      </c>
      <c r="CI62" s="361">
        <f t="shared" si="525"/>
        <v>8</v>
      </c>
      <c r="CJ62" s="361">
        <v>0</v>
      </c>
      <c r="CK62" s="361">
        <v>0</v>
      </c>
      <c r="CL62" s="361">
        <v>0</v>
      </c>
      <c r="CM62" s="155">
        <f t="shared" si="126"/>
        <v>8</v>
      </c>
      <c r="CN62" s="361">
        <f>CN66</f>
        <v>13</v>
      </c>
      <c r="CO62" s="157">
        <f t="shared" si="127"/>
        <v>143</v>
      </c>
      <c r="CP62" s="361">
        <f t="shared" si="507"/>
        <v>16</v>
      </c>
      <c r="CQ62" s="361">
        <f t="shared" si="507"/>
        <v>17</v>
      </c>
      <c r="CR62" s="361">
        <f t="shared" si="507"/>
        <v>26</v>
      </c>
      <c r="CS62" s="332">
        <f t="shared" si="477"/>
        <v>43</v>
      </c>
      <c r="CT62" s="361">
        <f t="shared" ref="CT62:CV62" si="536">CT66</f>
        <v>15</v>
      </c>
      <c r="CU62" s="361">
        <f t="shared" si="536"/>
        <v>29</v>
      </c>
      <c r="CV62" s="361">
        <f t="shared" si="536"/>
        <v>16</v>
      </c>
      <c r="CW62" s="361">
        <v>0</v>
      </c>
      <c r="CX62" s="156">
        <f t="shared" si="129"/>
        <v>45</v>
      </c>
      <c r="CY62" s="361">
        <f>CY66</f>
        <v>20</v>
      </c>
      <c r="CZ62" s="157">
        <f t="shared" si="130"/>
        <v>139</v>
      </c>
      <c r="DA62" s="361">
        <f t="shared" si="508"/>
        <v>26</v>
      </c>
      <c r="DB62" s="361">
        <f t="shared" si="508"/>
        <v>16</v>
      </c>
      <c r="DC62" s="361">
        <f t="shared" si="508"/>
        <v>13</v>
      </c>
      <c r="DD62" s="361">
        <f t="shared" si="508"/>
        <v>132</v>
      </c>
      <c r="DE62" s="332">
        <f t="shared" si="478"/>
        <v>187</v>
      </c>
      <c r="DF62" s="361">
        <f t="shared" si="509"/>
        <v>6</v>
      </c>
      <c r="DG62" s="361">
        <f t="shared" si="509"/>
        <v>11</v>
      </c>
      <c r="DH62" s="361">
        <v>0</v>
      </c>
      <c r="DI62" s="361">
        <f t="shared" si="509"/>
        <v>89</v>
      </c>
      <c r="DJ62" s="361">
        <v>0</v>
      </c>
      <c r="DK62" s="361">
        <f t="shared" si="509"/>
        <v>4</v>
      </c>
      <c r="DL62" s="361">
        <f t="shared" si="509"/>
        <v>47</v>
      </c>
      <c r="DM62" s="361">
        <v>0</v>
      </c>
      <c r="DN62" s="361">
        <f t="shared" si="509"/>
        <v>58</v>
      </c>
      <c r="DO62" s="361">
        <v>0</v>
      </c>
      <c r="DP62" s="332">
        <f t="shared" si="479"/>
        <v>198</v>
      </c>
      <c r="DQ62" s="333">
        <f t="shared" si="480"/>
        <v>402</v>
      </c>
      <c r="DR62" s="361">
        <f t="shared" si="510"/>
        <v>38</v>
      </c>
      <c r="DS62" s="361">
        <f t="shared" si="510"/>
        <v>40</v>
      </c>
      <c r="DT62" s="361">
        <f t="shared" si="510"/>
        <v>10</v>
      </c>
      <c r="DU62" s="334">
        <f t="shared" si="454"/>
        <v>50</v>
      </c>
      <c r="DV62" s="361">
        <f t="shared" si="510"/>
        <v>23</v>
      </c>
      <c r="DW62" s="361">
        <f t="shared" si="510"/>
        <v>74</v>
      </c>
      <c r="DX62" s="361">
        <f t="shared" si="510"/>
        <v>21</v>
      </c>
      <c r="DY62" s="361">
        <f t="shared" si="510"/>
        <v>47</v>
      </c>
      <c r="DZ62" s="361">
        <f t="shared" si="510"/>
        <v>8</v>
      </c>
      <c r="EA62" s="361">
        <f t="shared" si="510"/>
        <v>6</v>
      </c>
      <c r="EB62" s="332">
        <f t="shared" si="481"/>
        <v>14</v>
      </c>
      <c r="EC62" s="333">
        <f t="shared" si="482"/>
        <v>267</v>
      </c>
      <c r="ED62" s="361">
        <f>ED66</f>
        <v>34</v>
      </c>
      <c r="EE62" s="332">
        <f t="shared" si="484"/>
        <v>34</v>
      </c>
      <c r="EF62" s="361">
        <f t="shared" si="527"/>
        <v>5</v>
      </c>
      <c r="EG62" s="361">
        <f t="shared" si="527"/>
        <v>72</v>
      </c>
      <c r="EH62" s="361">
        <f t="shared" si="527"/>
        <v>7</v>
      </c>
      <c r="EI62" s="361">
        <f t="shared" si="527"/>
        <v>2</v>
      </c>
      <c r="EJ62" s="361">
        <f t="shared" si="527"/>
        <v>5</v>
      </c>
      <c r="EK62" s="361">
        <f t="shared" si="527"/>
        <v>1</v>
      </c>
      <c r="EL62" s="332">
        <f t="shared" si="485"/>
        <v>15</v>
      </c>
      <c r="EM62" s="361">
        <f t="shared" si="513"/>
        <v>11</v>
      </c>
      <c r="EN62" s="361">
        <f t="shared" si="513"/>
        <v>83</v>
      </c>
      <c r="EO62" s="361">
        <f t="shared" si="513"/>
        <v>1</v>
      </c>
      <c r="EP62" s="361">
        <f t="shared" si="513"/>
        <v>1</v>
      </c>
      <c r="EQ62" s="361">
        <v>0</v>
      </c>
      <c r="ER62" s="361">
        <v>0</v>
      </c>
      <c r="ES62" s="361">
        <v>0</v>
      </c>
      <c r="ET62" s="361">
        <f t="shared" si="513"/>
        <v>135</v>
      </c>
      <c r="EU62" s="361">
        <f t="shared" si="513"/>
        <v>2</v>
      </c>
      <c r="EV62" s="361">
        <f t="shared" si="513"/>
        <v>1</v>
      </c>
      <c r="EW62" s="361">
        <v>0</v>
      </c>
      <c r="EX62" s="361">
        <v>0</v>
      </c>
      <c r="EY62" s="361">
        <f t="shared" si="513"/>
        <v>2</v>
      </c>
      <c r="EZ62" s="361">
        <f t="shared" si="513"/>
        <v>1</v>
      </c>
      <c r="FA62" s="332">
        <f t="shared" si="486"/>
        <v>143</v>
      </c>
      <c r="FB62" s="332">
        <f t="shared" si="487"/>
        <v>329</v>
      </c>
      <c r="FC62" s="361">
        <f>FC66</f>
        <v>82</v>
      </c>
      <c r="FD62" s="332">
        <f t="shared" si="488"/>
        <v>82</v>
      </c>
      <c r="FE62" s="361">
        <f t="shared" ref="FE62:FI62" si="537">FE66</f>
        <v>1</v>
      </c>
      <c r="FF62" s="361">
        <v>0</v>
      </c>
      <c r="FG62" s="361">
        <v>0</v>
      </c>
      <c r="FH62" s="361">
        <v>0</v>
      </c>
      <c r="FI62" s="361">
        <f t="shared" si="537"/>
        <v>1</v>
      </c>
      <c r="FJ62" s="361">
        <v>0</v>
      </c>
      <c r="FK62" s="332">
        <f t="shared" si="254"/>
        <v>2</v>
      </c>
      <c r="FL62" s="361">
        <v>0</v>
      </c>
      <c r="FM62" s="361">
        <f t="shared" si="516"/>
        <v>60</v>
      </c>
      <c r="FN62" s="361">
        <f t="shared" si="516"/>
        <v>7</v>
      </c>
      <c r="FO62" s="361">
        <v>0</v>
      </c>
      <c r="FP62" s="361">
        <f t="shared" si="516"/>
        <v>17</v>
      </c>
      <c r="FQ62" s="361">
        <v>0</v>
      </c>
      <c r="FR62" s="361">
        <f t="shared" si="516"/>
        <v>21</v>
      </c>
      <c r="FS62" s="361">
        <v>0</v>
      </c>
      <c r="FT62" s="361">
        <v>0</v>
      </c>
      <c r="FU62" s="361">
        <f t="shared" si="516"/>
        <v>1</v>
      </c>
      <c r="FV62" s="361">
        <v>0</v>
      </c>
      <c r="FW62" s="361">
        <v>0</v>
      </c>
      <c r="FX62" s="361">
        <f t="shared" si="516"/>
        <v>28</v>
      </c>
      <c r="FY62" s="361">
        <v>0</v>
      </c>
      <c r="FZ62" s="332">
        <f t="shared" si="489"/>
        <v>134</v>
      </c>
      <c r="GA62" s="333">
        <f t="shared" si="490"/>
        <v>136</v>
      </c>
      <c r="GB62" s="361">
        <f t="shared" si="517"/>
        <v>17</v>
      </c>
      <c r="GC62" s="361">
        <f t="shared" si="517"/>
        <v>69</v>
      </c>
      <c r="GD62" s="361">
        <f t="shared" si="517"/>
        <v>11</v>
      </c>
      <c r="GE62" s="361">
        <f t="shared" si="517"/>
        <v>7</v>
      </c>
      <c r="GF62" s="361">
        <f t="shared" si="517"/>
        <v>14</v>
      </c>
      <c r="GG62" s="361">
        <f t="shared" si="517"/>
        <v>14</v>
      </c>
      <c r="GH62" s="361">
        <f t="shared" si="517"/>
        <v>1</v>
      </c>
      <c r="GI62" s="361">
        <v>0</v>
      </c>
      <c r="GJ62" s="332">
        <f t="shared" si="491"/>
        <v>36</v>
      </c>
      <c r="GK62" s="361">
        <f t="shared" ref="GK62:GM62" si="538">GK66</f>
        <v>7</v>
      </c>
      <c r="GL62" s="361">
        <f t="shared" si="538"/>
        <v>334</v>
      </c>
      <c r="GM62" s="361">
        <f t="shared" si="538"/>
        <v>7</v>
      </c>
      <c r="GN62" s="361">
        <v>0</v>
      </c>
      <c r="GO62" s="332">
        <f t="shared" si="492"/>
        <v>348</v>
      </c>
      <c r="GP62" s="156">
        <f t="shared" si="493"/>
        <v>359</v>
      </c>
      <c r="GQ62" s="157">
        <f t="shared" si="494"/>
        <v>481</v>
      </c>
      <c r="GR62" s="361">
        <f t="shared" ref="GR62:GV62" si="539">GR66</f>
        <v>20</v>
      </c>
      <c r="GS62" s="361">
        <f t="shared" si="539"/>
        <v>4</v>
      </c>
      <c r="GT62" s="361">
        <f t="shared" si="539"/>
        <v>6</v>
      </c>
      <c r="GU62" s="361">
        <f t="shared" si="539"/>
        <v>3</v>
      </c>
      <c r="GV62" s="361">
        <f t="shared" si="539"/>
        <v>3</v>
      </c>
      <c r="GW62" s="335">
        <f t="shared" si="496"/>
        <v>6</v>
      </c>
      <c r="GX62" s="361">
        <f t="shared" ref="GX62:HA62" si="540">GX66</f>
        <v>3</v>
      </c>
      <c r="GY62" s="361">
        <f t="shared" si="540"/>
        <v>26</v>
      </c>
      <c r="GZ62" s="361">
        <v>0</v>
      </c>
      <c r="HA62" s="361">
        <f t="shared" si="540"/>
        <v>2</v>
      </c>
      <c r="HB62" s="333">
        <f t="shared" si="146"/>
        <v>67</v>
      </c>
      <c r="HE62" s="363"/>
      <c r="HF62" s="363"/>
      <c r="HG62" s="363"/>
      <c r="HH62" s="363"/>
      <c r="HI62" s="363"/>
      <c r="HJ62" s="159"/>
      <c r="HK62" s="210"/>
      <c r="HL62" s="364"/>
      <c r="HM62" s="161"/>
      <c r="HN62" s="159"/>
      <c r="HO62" s="159"/>
      <c r="HP62" s="159"/>
      <c r="HQ62" s="159"/>
      <c r="HR62" s="365"/>
      <c r="HS62" s="159"/>
      <c r="HT62" s="159"/>
      <c r="HU62" s="159"/>
      <c r="HV62" s="159"/>
      <c r="HW62" s="159"/>
      <c r="HX62" s="159"/>
      <c r="HY62" s="159"/>
      <c r="HZ62" s="159"/>
      <c r="IA62" s="159"/>
      <c r="IB62" s="159"/>
      <c r="IC62" s="159"/>
      <c r="ID62" s="321"/>
      <c r="IE62" s="321"/>
      <c r="IF62" s="366"/>
      <c r="IG62" s="366"/>
      <c r="IH62" s="366"/>
      <c r="II62" s="366"/>
      <c r="IJ62" s="366"/>
      <c r="IK62" s="366"/>
      <c r="IL62" s="366"/>
      <c r="IM62" s="366"/>
      <c r="IN62" s="366"/>
    </row>
    <row r="63" spans="1:248" s="362" customFormat="1" ht="27.75" customHeight="1">
      <c r="A63" s="359"/>
      <c r="B63" s="360" t="s">
        <v>352</v>
      </c>
      <c r="C63" s="155">
        <f>M63+AP63+BG63+BS63+CO63+CZ63+DQ63+EC63+EE63+FB63+FD63+GA63+GQ63+HB63</f>
        <v>5041</v>
      </c>
      <c r="D63" s="361">
        <v>76</v>
      </c>
      <c r="E63" s="361">
        <v>98</v>
      </c>
      <c r="F63" s="361">
        <v>102</v>
      </c>
      <c r="G63" s="361">
        <v>115</v>
      </c>
      <c r="H63" s="361">
        <v>117</v>
      </c>
      <c r="I63" s="361">
        <v>90</v>
      </c>
      <c r="J63" s="361">
        <v>49</v>
      </c>
      <c r="K63" s="361">
        <v>23</v>
      </c>
      <c r="L63" s="156">
        <f>J63+K63</f>
        <v>72</v>
      </c>
      <c r="M63" s="333">
        <f t="shared" si="464"/>
        <v>670</v>
      </c>
      <c r="N63" s="361">
        <v>41</v>
      </c>
      <c r="O63" s="361">
        <v>1</v>
      </c>
      <c r="P63" s="332">
        <f t="shared" si="465"/>
        <v>42</v>
      </c>
      <c r="Q63" s="361">
        <v>59</v>
      </c>
      <c r="R63" s="361">
        <v>74</v>
      </c>
      <c r="S63" s="361">
        <v>2</v>
      </c>
      <c r="T63" s="332">
        <f t="shared" si="446"/>
        <v>76</v>
      </c>
      <c r="U63" s="361">
        <v>26</v>
      </c>
      <c r="V63" s="361">
        <v>15</v>
      </c>
      <c r="W63" s="361">
        <v>23</v>
      </c>
      <c r="X63" s="332">
        <f t="shared" si="447"/>
        <v>38</v>
      </c>
      <c r="Y63" s="361">
        <v>14</v>
      </c>
      <c r="Z63" s="361">
        <v>2</v>
      </c>
      <c r="AA63" s="332">
        <f t="shared" si="448"/>
        <v>16</v>
      </c>
      <c r="AB63" s="361">
        <v>2</v>
      </c>
      <c r="AC63" s="361">
        <v>9</v>
      </c>
      <c r="AD63" s="361">
        <v>2</v>
      </c>
      <c r="AE63" s="332">
        <f t="shared" si="449"/>
        <v>13</v>
      </c>
      <c r="AF63" s="361">
        <v>58</v>
      </c>
      <c r="AG63" s="361">
        <v>18</v>
      </c>
      <c r="AH63" s="361">
        <v>0</v>
      </c>
      <c r="AI63" s="361">
        <v>15</v>
      </c>
      <c r="AJ63" s="361">
        <v>0</v>
      </c>
      <c r="AK63" s="332">
        <f t="shared" si="121"/>
        <v>15</v>
      </c>
      <c r="AL63" s="361">
        <v>14</v>
      </c>
      <c r="AM63" s="361">
        <v>1</v>
      </c>
      <c r="AN63" s="332">
        <f t="shared" si="466"/>
        <v>15</v>
      </c>
      <c r="AO63" s="332">
        <f t="shared" si="467"/>
        <v>30</v>
      </c>
      <c r="AP63" s="157">
        <f>P63+Q63+T63+U63+V63+W63+AA63+AE63+AF63+AG63+AO63</f>
        <v>376</v>
      </c>
      <c r="AQ63" s="361">
        <v>28</v>
      </c>
      <c r="AR63" s="361">
        <v>198</v>
      </c>
      <c r="AS63" s="361">
        <v>0</v>
      </c>
      <c r="AT63" s="332">
        <f t="shared" si="469"/>
        <v>198</v>
      </c>
      <c r="AU63" s="361">
        <v>10</v>
      </c>
      <c r="AV63" s="361">
        <v>141</v>
      </c>
      <c r="AW63" s="361">
        <v>94</v>
      </c>
      <c r="AX63" s="361">
        <v>0</v>
      </c>
      <c r="AY63" s="361">
        <v>54</v>
      </c>
      <c r="AZ63" s="361">
        <v>70</v>
      </c>
      <c r="BA63" s="361">
        <v>0</v>
      </c>
      <c r="BB63" s="361">
        <v>0</v>
      </c>
      <c r="BC63" s="361">
        <v>51</v>
      </c>
      <c r="BD63" s="361">
        <v>167</v>
      </c>
      <c r="BE63" s="361">
        <v>1</v>
      </c>
      <c r="BF63" s="332">
        <f t="shared" si="470"/>
        <v>578</v>
      </c>
      <c r="BG63" s="157">
        <f>AQ63+AT63+AU63+BF63</f>
        <v>814</v>
      </c>
      <c r="BH63" s="361">
        <v>54</v>
      </c>
      <c r="BI63" s="361">
        <v>5</v>
      </c>
      <c r="BJ63" s="361">
        <v>89</v>
      </c>
      <c r="BK63" s="361">
        <v>49</v>
      </c>
      <c r="BL63" s="361">
        <v>35</v>
      </c>
      <c r="BM63" s="361">
        <v>90</v>
      </c>
      <c r="BN63" s="361">
        <v>1</v>
      </c>
      <c r="BO63" s="361">
        <v>0</v>
      </c>
      <c r="BP63" s="361">
        <v>42</v>
      </c>
      <c r="BQ63" s="361">
        <v>21</v>
      </c>
      <c r="BR63" s="332">
        <f t="shared" si="473"/>
        <v>64</v>
      </c>
      <c r="BS63" s="157">
        <f>BH63+BI63+BJ63+BK63+BL63+BM63+BR63</f>
        <v>386</v>
      </c>
      <c r="BT63" s="361">
        <v>8</v>
      </c>
      <c r="BU63" s="361">
        <v>5</v>
      </c>
      <c r="BV63" s="361">
        <v>15</v>
      </c>
      <c r="BW63" s="361">
        <v>26</v>
      </c>
      <c r="BX63" s="361">
        <v>39</v>
      </c>
      <c r="BY63" s="361">
        <v>9</v>
      </c>
      <c r="BZ63" s="361">
        <v>0</v>
      </c>
      <c r="CA63" s="361">
        <v>4</v>
      </c>
      <c r="CB63" s="361">
        <v>0</v>
      </c>
      <c r="CC63" s="361">
        <v>4</v>
      </c>
      <c r="CD63" s="332">
        <f t="shared" si="475"/>
        <v>17</v>
      </c>
      <c r="CE63" s="361">
        <v>36</v>
      </c>
      <c r="CF63" s="361">
        <v>5</v>
      </c>
      <c r="CG63" s="361">
        <v>4</v>
      </c>
      <c r="CH63" s="156">
        <f t="shared" si="476"/>
        <v>9</v>
      </c>
      <c r="CI63" s="361">
        <v>7</v>
      </c>
      <c r="CJ63" s="361">
        <v>0</v>
      </c>
      <c r="CK63" s="361">
        <v>0</v>
      </c>
      <c r="CL63" s="361">
        <v>0</v>
      </c>
      <c r="CM63" s="155">
        <f t="shared" si="126"/>
        <v>7</v>
      </c>
      <c r="CN63" s="361">
        <v>14</v>
      </c>
      <c r="CO63" s="157">
        <f>BT63+BU63+BV63+BW63+BX63+CD63+CE63+CH63+CM63+CN63</f>
        <v>176</v>
      </c>
      <c r="CP63" s="361">
        <v>30</v>
      </c>
      <c r="CQ63" s="361">
        <v>33</v>
      </c>
      <c r="CR63" s="361">
        <v>45</v>
      </c>
      <c r="CS63" s="332">
        <f t="shared" si="477"/>
        <v>78</v>
      </c>
      <c r="CT63" s="361">
        <v>43</v>
      </c>
      <c r="CU63" s="361">
        <v>35</v>
      </c>
      <c r="CV63" s="361">
        <v>26</v>
      </c>
      <c r="CW63" s="361">
        <v>0</v>
      </c>
      <c r="CX63" s="332">
        <f t="shared" ref="CX63" si="541">SUM(CV63:CW63)</f>
        <v>26</v>
      </c>
      <c r="CY63" s="361">
        <v>30</v>
      </c>
      <c r="CZ63" s="157">
        <f>CP63+CS63+CT63+CU63+CX63+CY63</f>
        <v>242</v>
      </c>
      <c r="DA63" s="361">
        <v>38</v>
      </c>
      <c r="DB63" s="361">
        <v>15</v>
      </c>
      <c r="DC63" s="361">
        <v>15</v>
      </c>
      <c r="DD63" s="361">
        <v>128</v>
      </c>
      <c r="DE63" s="332">
        <f t="shared" si="478"/>
        <v>196</v>
      </c>
      <c r="DF63" s="361">
        <v>7</v>
      </c>
      <c r="DG63" s="361">
        <v>14</v>
      </c>
      <c r="DH63" s="361">
        <v>0</v>
      </c>
      <c r="DI63" s="361">
        <v>96</v>
      </c>
      <c r="DJ63" s="361">
        <v>0</v>
      </c>
      <c r="DK63" s="361">
        <v>4</v>
      </c>
      <c r="DL63" s="361">
        <v>55</v>
      </c>
      <c r="DM63" s="361">
        <v>0</v>
      </c>
      <c r="DN63" s="361">
        <v>71</v>
      </c>
      <c r="DO63" s="361">
        <v>0</v>
      </c>
      <c r="DP63" s="332">
        <f t="shared" si="479"/>
        <v>226</v>
      </c>
      <c r="DQ63" s="157">
        <f>DE63+DF63+DG63+DP63</f>
        <v>443</v>
      </c>
      <c r="DR63" s="361">
        <v>37</v>
      </c>
      <c r="DS63" s="361">
        <v>38</v>
      </c>
      <c r="DT63" s="361">
        <v>10</v>
      </c>
      <c r="DU63" s="334">
        <f t="shared" si="454"/>
        <v>48</v>
      </c>
      <c r="DV63" s="361">
        <v>22</v>
      </c>
      <c r="DW63" s="361">
        <v>73</v>
      </c>
      <c r="DX63" s="361">
        <v>29</v>
      </c>
      <c r="DY63" s="361">
        <v>47</v>
      </c>
      <c r="DZ63" s="361">
        <v>11</v>
      </c>
      <c r="EA63" s="361">
        <v>6</v>
      </c>
      <c r="EB63" s="332">
        <f t="shared" si="481"/>
        <v>17</v>
      </c>
      <c r="EC63" s="157">
        <f>DR63+DU63+DV63+DW63+DX63+DY63+EB63</f>
        <v>273</v>
      </c>
      <c r="ED63" s="361">
        <v>38</v>
      </c>
      <c r="EE63" s="332">
        <f t="shared" si="484"/>
        <v>38</v>
      </c>
      <c r="EF63" s="361">
        <v>11</v>
      </c>
      <c r="EG63" s="361">
        <v>100</v>
      </c>
      <c r="EH63" s="361">
        <v>13</v>
      </c>
      <c r="EI63" s="361">
        <v>2</v>
      </c>
      <c r="EJ63" s="361">
        <v>10</v>
      </c>
      <c r="EK63" s="361">
        <v>1</v>
      </c>
      <c r="EL63" s="332">
        <f t="shared" si="485"/>
        <v>26</v>
      </c>
      <c r="EM63" s="361">
        <v>14</v>
      </c>
      <c r="EN63" s="361">
        <v>102</v>
      </c>
      <c r="EO63" s="361">
        <v>1</v>
      </c>
      <c r="EP63" s="361">
        <v>1</v>
      </c>
      <c r="EQ63" s="361">
        <v>0</v>
      </c>
      <c r="ER63" s="361">
        <v>0</v>
      </c>
      <c r="ES63" s="361">
        <v>0</v>
      </c>
      <c r="ET63" s="361">
        <v>163</v>
      </c>
      <c r="EU63" s="361">
        <v>2</v>
      </c>
      <c r="EV63" s="361">
        <v>0</v>
      </c>
      <c r="EW63" s="361">
        <v>0</v>
      </c>
      <c r="EX63" s="361">
        <v>0</v>
      </c>
      <c r="EY63" s="361">
        <v>2</v>
      </c>
      <c r="EZ63" s="361">
        <v>1</v>
      </c>
      <c r="FA63" s="332">
        <f t="shared" si="486"/>
        <v>170</v>
      </c>
      <c r="FB63" s="157">
        <f>EF63+EG63+EL63+EM63+EN63+FA63</f>
        <v>423</v>
      </c>
      <c r="FC63" s="361">
        <v>94</v>
      </c>
      <c r="FD63" s="332">
        <f t="shared" si="488"/>
        <v>94</v>
      </c>
      <c r="FE63" s="361">
        <v>1</v>
      </c>
      <c r="FF63" s="361">
        <v>2</v>
      </c>
      <c r="FG63" s="361">
        <v>2</v>
      </c>
      <c r="FH63" s="361">
        <v>1</v>
      </c>
      <c r="FI63" s="361">
        <v>0</v>
      </c>
      <c r="FJ63" s="361">
        <v>0</v>
      </c>
      <c r="FK63" s="332">
        <f t="shared" si="254"/>
        <v>6</v>
      </c>
      <c r="FL63" s="361">
        <v>1</v>
      </c>
      <c r="FM63" s="361">
        <v>221</v>
      </c>
      <c r="FN63" s="361">
        <v>32</v>
      </c>
      <c r="FO63" s="361">
        <v>0</v>
      </c>
      <c r="FP63" s="361">
        <v>71</v>
      </c>
      <c r="FQ63" s="361">
        <v>1</v>
      </c>
      <c r="FR63" s="361">
        <v>71</v>
      </c>
      <c r="FS63" s="361">
        <v>0</v>
      </c>
      <c r="FT63" s="361">
        <v>0</v>
      </c>
      <c r="FU63" s="361">
        <v>1</v>
      </c>
      <c r="FV63" s="361">
        <v>0</v>
      </c>
      <c r="FW63" s="361">
        <v>0</v>
      </c>
      <c r="FX63" s="361">
        <v>87</v>
      </c>
      <c r="FY63" s="361">
        <v>0</v>
      </c>
      <c r="FZ63" s="332">
        <f t="shared" si="489"/>
        <v>485</v>
      </c>
      <c r="GA63" s="157">
        <f>FK63+FZ63</f>
        <v>491</v>
      </c>
      <c r="GB63" s="361">
        <v>15</v>
      </c>
      <c r="GC63" s="361">
        <v>66</v>
      </c>
      <c r="GD63" s="361">
        <v>12</v>
      </c>
      <c r="GE63" s="361">
        <v>7</v>
      </c>
      <c r="GF63" s="361">
        <v>13</v>
      </c>
      <c r="GG63" s="361">
        <v>15</v>
      </c>
      <c r="GH63" s="361">
        <v>1</v>
      </c>
      <c r="GI63" s="361">
        <v>0</v>
      </c>
      <c r="GJ63" s="156">
        <f>SUM(GE63:GI63)</f>
        <v>36</v>
      </c>
      <c r="GK63" s="361">
        <v>7</v>
      </c>
      <c r="GL63" s="361">
        <v>322</v>
      </c>
      <c r="GM63" s="361">
        <v>7</v>
      </c>
      <c r="GN63" s="361">
        <v>0</v>
      </c>
      <c r="GO63" s="156">
        <f>SUM(GK63:GN63)</f>
        <v>336</v>
      </c>
      <c r="GP63" s="156">
        <f>GD63+GK63+GL63+GM63+GN63</f>
        <v>348</v>
      </c>
      <c r="GQ63" s="157">
        <f>GB63+GC63+GP63+GJ63</f>
        <v>465</v>
      </c>
      <c r="GR63" s="361">
        <v>42</v>
      </c>
      <c r="GS63" s="361">
        <v>16</v>
      </c>
      <c r="GT63" s="361">
        <v>22</v>
      </c>
      <c r="GU63" s="361">
        <v>11</v>
      </c>
      <c r="GV63" s="361">
        <v>5</v>
      </c>
      <c r="GW63" s="335">
        <f t="shared" si="496"/>
        <v>16</v>
      </c>
      <c r="GX63" s="361">
        <v>10</v>
      </c>
      <c r="GY63" s="361">
        <v>34</v>
      </c>
      <c r="GZ63" s="361">
        <v>2</v>
      </c>
      <c r="HA63" s="361">
        <v>8</v>
      </c>
      <c r="HB63" s="157">
        <f>GR63+GS63+GT63+GW63+GX63+GY63+GZ63+HA63</f>
        <v>150</v>
      </c>
      <c r="HE63" s="363"/>
      <c r="HF63" s="363"/>
      <c r="HG63" s="363"/>
      <c r="HH63" s="363"/>
      <c r="HI63" s="363"/>
      <c r="HJ63" s="159"/>
      <c r="HK63" s="210"/>
      <c r="HL63" s="364"/>
      <c r="HM63" s="161"/>
      <c r="HN63" s="159"/>
      <c r="HO63" s="159"/>
      <c r="HP63" s="159"/>
      <c r="HQ63" s="159"/>
      <c r="HR63" s="365"/>
      <c r="HS63" s="159"/>
      <c r="HT63" s="159"/>
      <c r="HU63" s="159"/>
      <c r="HV63" s="159"/>
      <c r="HW63" s="159"/>
      <c r="HX63" s="159"/>
      <c r="HY63" s="159"/>
      <c r="HZ63" s="159"/>
      <c r="IA63" s="159"/>
      <c r="IB63" s="159"/>
      <c r="IC63" s="159"/>
      <c r="ID63" s="321"/>
      <c r="IE63" s="321"/>
      <c r="IF63" s="366"/>
      <c r="IG63" s="366"/>
      <c r="IH63" s="366"/>
      <c r="II63" s="366"/>
      <c r="IJ63" s="366"/>
      <c r="IK63" s="366"/>
      <c r="IL63" s="366"/>
      <c r="IM63" s="366"/>
      <c r="IN63" s="366"/>
    </row>
    <row r="64" spans="1:248" s="348" customFormat="1" ht="27.75" customHeight="1">
      <c r="A64" s="367" t="s">
        <v>353</v>
      </c>
      <c r="B64" s="368" t="s">
        <v>354</v>
      </c>
      <c r="C64" s="369">
        <f>SUM(D64:HA64)</f>
        <v>1180</v>
      </c>
      <c r="D64" s="367">
        <f t="shared" ref="D64:BP64" si="542">IFERROR(VLOOKUP(D1,$B$79:$C$252,2,0),"")</f>
        <v>42</v>
      </c>
      <c r="E64" s="367">
        <f t="shared" si="542"/>
        <v>47</v>
      </c>
      <c r="F64" s="367">
        <f t="shared" si="542"/>
        <v>71</v>
      </c>
      <c r="G64" s="367">
        <f t="shared" si="542"/>
        <v>82</v>
      </c>
      <c r="H64" s="367">
        <f t="shared" si="542"/>
        <v>32</v>
      </c>
      <c r="I64" s="367">
        <f t="shared" si="542"/>
        <v>51</v>
      </c>
      <c r="J64" s="367">
        <f t="shared" si="542"/>
        <v>37</v>
      </c>
      <c r="K64" s="367">
        <f t="shared" si="542"/>
        <v>19</v>
      </c>
      <c r="L64" s="367" t="str">
        <f t="shared" si="542"/>
        <v/>
      </c>
      <c r="M64" s="367" t="str">
        <f t="shared" si="542"/>
        <v/>
      </c>
      <c r="N64" s="367">
        <f t="shared" si="542"/>
        <v>24</v>
      </c>
      <c r="O64" s="367" t="str">
        <f t="shared" si="542"/>
        <v/>
      </c>
      <c r="P64" s="367" t="str">
        <f t="shared" si="542"/>
        <v/>
      </c>
      <c r="Q64" s="367">
        <f t="shared" si="542"/>
        <v>40</v>
      </c>
      <c r="R64" s="367">
        <f t="shared" si="542"/>
        <v>41</v>
      </c>
      <c r="S64" s="367">
        <f t="shared" si="542"/>
        <v>1</v>
      </c>
      <c r="T64" s="367" t="str">
        <f t="shared" si="542"/>
        <v/>
      </c>
      <c r="U64" s="367">
        <f t="shared" si="542"/>
        <v>20</v>
      </c>
      <c r="V64" s="367">
        <f t="shared" si="542"/>
        <v>9</v>
      </c>
      <c r="W64" s="367">
        <f t="shared" si="542"/>
        <v>14</v>
      </c>
      <c r="X64" s="367" t="str">
        <f t="shared" si="542"/>
        <v/>
      </c>
      <c r="Y64" s="367">
        <f t="shared" si="542"/>
        <v>6</v>
      </c>
      <c r="Z64" s="367">
        <f t="shared" si="542"/>
        <v>1</v>
      </c>
      <c r="AA64" s="367" t="str">
        <f t="shared" si="542"/>
        <v/>
      </c>
      <c r="AB64" s="367" t="str">
        <f t="shared" si="542"/>
        <v/>
      </c>
      <c r="AC64" s="367">
        <f t="shared" si="542"/>
        <v>7</v>
      </c>
      <c r="AD64" s="367">
        <f t="shared" si="542"/>
        <v>1</v>
      </c>
      <c r="AE64" s="367" t="str">
        <f t="shared" si="542"/>
        <v/>
      </c>
      <c r="AF64" s="367">
        <f t="shared" si="542"/>
        <v>7</v>
      </c>
      <c r="AG64" s="367">
        <f t="shared" si="542"/>
        <v>11</v>
      </c>
      <c r="AH64" s="367" t="str">
        <f t="shared" si="542"/>
        <v/>
      </c>
      <c r="AI64" s="367">
        <f t="shared" si="542"/>
        <v>11</v>
      </c>
      <c r="AJ64" s="367" t="str">
        <f t="shared" si="542"/>
        <v/>
      </c>
      <c r="AK64" s="367" t="str">
        <f t="shared" si="542"/>
        <v/>
      </c>
      <c r="AL64" s="367">
        <f t="shared" si="542"/>
        <v>6</v>
      </c>
      <c r="AM64" s="367">
        <f t="shared" si="542"/>
        <v>1</v>
      </c>
      <c r="AN64" s="367" t="str">
        <f t="shared" si="542"/>
        <v/>
      </c>
      <c r="AO64" s="367" t="str">
        <f t="shared" si="542"/>
        <v/>
      </c>
      <c r="AP64" s="367" t="str">
        <f t="shared" si="542"/>
        <v/>
      </c>
      <c r="AQ64" s="367" t="str">
        <f t="shared" si="542"/>
        <v/>
      </c>
      <c r="AR64" s="367">
        <f t="shared" si="542"/>
        <v>4</v>
      </c>
      <c r="AS64" s="367" t="str">
        <f t="shared" si="542"/>
        <v/>
      </c>
      <c r="AT64" s="367" t="str">
        <f t="shared" si="542"/>
        <v/>
      </c>
      <c r="AU64" s="367">
        <f t="shared" si="542"/>
        <v>2</v>
      </c>
      <c r="AV64" s="367">
        <f t="shared" si="542"/>
        <v>8</v>
      </c>
      <c r="AW64" s="367">
        <f t="shared" si="542"/>
        <v>1</v>
      </c>
      <c r="AX64" s="367" t="str">
        <f t="shared" si="542"/>
        <v/>
      </c>
      <c r="AY64" s="367">
        <f t="shared" si="542"/>
        <v>1</v>
      </c>
      <c r="AZ64" s="367" t="str">
        <f t="shared" si="542"/>
        <v/>
      </c>
      <c r="BA64" s="367" t="str">
        <f t="shared" si="542"/>
        <v/>
      </c>
      <c r="BB64" s="367" t="str">
        <f t="shared" si="542"/>
        <v/>
      </c>
      <c r="BC64" s="367">
        <f t="shared" si="542"/>
        <v>4</v>
      </c>
      <c r="BD64" s="367">
        <f t="shared" si="542"/>
        <v>9</v>
      </c>
      <c r="BE64" s="367" t="str">
        <f t="shared" si="542"/>
        <v/>
      </c>
      <c r="BF64" s="367" t="str">
        <f t="shared" si="542"/>
        <v/>
      </c>
      <c r="BG64" s="367" t="str">
        <f t="shared" si="542"/>
        <v/>
      </c>
      <c r="BH64" s="367" t="str">
        <f t="shared" si="542"/>
        <v/>
      </c>
      <c r="BI64" s="367" t="str">
        <f t="shared" si="542"/>
        <v/>
      </c>
      <c r="BJ64" s="367">
        <f t="shared" si="542"/>
        <v>3</v>
      </c>
      <c r="BK64" s="367">
        <f t="shared" si="542"/>
        <v>2</v>
      </c>
      <c r="BL64" s="367">
        <f t="shared" si="542"/>
        <v>2</v>
      </c>
      <c r="BM64" s="367">
        <f t="shared" si="542"/>
        <v>2</v>
      </c>
      <c r="BN64" s="367" t="str">
        <f t="shared" si="542"/>
        <v/>
      </c>
      <c r="BO64" s="367" t="str">
        <f t="shared" si="542"/>
        <v/>
      </c>
      <c r="BP64" s="367">
        <f t="shared" si="542"/>
        <v>1</v>
      </c>
      <c r="BQ64" s="367">
        <f t="shared" ref="BQ64:EB64" si="543">IFERROR(VLOOKUP(BQ1,$B$79:$C$252,2,0),"")</f>
        <v>1</v>
      </c>
      <c r="BR64" s="367" t="str">
        <f t="shared" si="543"/>
        <v/>
      </c>
      <c r="BS64" s="367" t="str">
        <f t="shared" si="543"/>
        <v/>
      </c>
      <c r="BT64" s="367">
        <f t="shared" si="543"/>
        <v>4</v>
      </c>
      <c r="BU64" s="367">
        <f t="shared" si="543"/>
        <v>1</v>
      </c>
      <c r="BV64" s="367">
        <f t="shared" si="543"/>
        <v>2</v>
      </c>
      <c r="BW64" s="367">
        <f t="shared" si="543"/>
        <v>4</v>
      </c>
      <c r="BX64" s="367">
        <f t="shared" si="543"/>
        <v>10</v>
      </c>
      <c r="BY64" s="367">
        <f t="shared" si="543"/>
        <v>2</v>
      </c>
      <c r="BZ64" s="367" t="str">
        <f t="shared" si="543"/>
        <v/>
      </c>
      <c r="CA64" s="367" t="str">
        <f t="shared" si="543"/>
        <v/>
      </c>
      <c r="CB64" s="367" t="str">
        <f t="shared" si="543"/>
        <v/>
      </c>
      <c r="CC64" s="367">
        <f t="shared" si="543"/>
        <v>1</v>
      </c>
      <c r="CD64" s="367" t="str">
        <f t="shared" si="543"/>
        <v/>
      </c>
      <c r="CE64" s="367" t="str">
        <f t="shared" si="543"/>
        <v/>
      </c>
      <c r="CF64" s="367" t="str">
        <f t="shared" si="543"/>
        <v/>
      </c>
      <c r="CG64" s="367">
        <f t="shared" si="543"/>
        <v>1</v>
      </c>
      <c r="CH64" s="367" t="str">
        <f>IFERROR(VLOOKUP(CH1,$B$79:$C$252,2,0),"")</f>
        <v/>
      </c>
      <c r="CI64" s="367">
        <f t="shared" si="543"/>
        <v>2</v>
      </c>
      <c r="CJ64" s="367" t="str">
        <f t="shared" si="543"/>
        <v/>
      </c>
      <c r="CK64" s="367">
        <f>IFERROR(VLOOKUP(CK1,$B$79:$C$252,2,0),"")</f>
        <v>1</v>
      </c>
      <c r="CL64" s="367" t="str">
        <f>IFERROR(VLOOKUP(CL1,$B$79:$C$252,2,0),"")</f>
        <v/>
      </c>
      <c r="CM64" s="367"/>
      <c r="CN64" s="367">
        <f t="shared" si="543"/>
        <v>2</v>
      </c>
      <c r="CO64" s="367" t="str">
        <f t="shared" si="543"/>
        <v/>
      </c>
      <c r="CP64" s="367">
        <f t="shared" si="543"/>
        <v>19</v>
      </c>
      <c r="CQ64" s="367">
        <f t="shared" si="543"/>
        <v>23</v>
      </c>
      <c r="CR64" s="367">
        <f t="shared" si="543"/>
        <v>32</v>
      </c>
      <c r="CS64" s="367" t="str">
        <f t="shared" si="543"/>
        <v/>
      </c>
      <c r="CT64" s="367">
        <f t="shared" si="543"/>
        <v>32</v>
      </c>
      <c r="CU64" s="367">
        <f t="shared" si="543"/>
        <v>28</v>
      </c>
      <c r="CV64" s="367">
        <f t="shared" si="543"/>
        <v>21</v>
      </c>
      <c r="CW64" s="367" t="str">
        <f t="shared" si="543"/>
        <v/>
      </c>
      <c r="CX64" s="367" t="str">
        <f t="shared" si="543"/>
        <v/>
      </c>
      <c r="CY64" s="367">
        <f t="shared" si="543"/>
        <v>29</v>
      </c>
      <c r="CZ64" s="367" t="str">
        <f t="shared" si="543"/>
        <v/>
      </c>
      <c r="DA64" s="367">
        <f t="shared" si="543"/>
        <v>5</v>
      </c>
      <c r="DB64" s="367">
        <f t="shared" si="543"/>
        <v>6</v>
      </c>
      <c r="DC64" s="367">
        <f t="shared" si="543"/>
        <v>3</v>
      </c>
      <c r="DD64" s="367">
        <f t="shared" si="543"/>
        <v>16</v>
      </c>
      <c r="DE64" s="367" t="str">
        <f t="shared" si="543"/>
        <v/>
      </c>
      <c r="DF64" s="367">
        <f t="shared" si="543"/>
        <v>1</v>
      </c>
      <c r="DG64" s="367">
        <f t="shared" si="543"/>
        <v>1</v>
      </c>
      <c r="DH64" s="367" t="str">
        <f t="shared" si="543"/>
        <v/>
      </c>
      <c r="DI64" s="367">
        <f t="shared" si="543"/>
        <v>4</v>
      </c>
      <c r="DJ64" s="367" t="str">
        <f t="shared" si="543"/>
        <v/>
      </c>
      <c r="DK64" s="367" t="str">
        <f t="shared" si="543"/>
        <v/>
      </c>
      <c r="DL64" s="367">
        <f t="shared" si="543"/>
        <v>4</v>
      </c>
      <c r="DM64" s="367" t="str">
        <f t="shared" si="543"/>
        <v/>
      </c>
      <c r="DN64" s="367">
        <f t="shared" si="543"/>
        <v>3</v>
      </c>
      <c r="DO64" s="367" t="str">
        <f t="shared" si="543"/>
        <v/>
      </c>
      <c r="DP64" s="367" t="str">
        <f t="shared" si="543"/>
        <v/>
      </c>
      <c r="DQ64" s="367" t="str">
        <f t="shared" si="543"/>
        <v/>
      </c>
      <c r="DR64" s="367">
        <f t="shared" si="543"/>
        <v>13</v>
      </c>
      <c r="DS64" s="367">
        <f t="shared" si="543"/>
        <v>9</v>
      </c>
      <c r="DT64" s="367">
        <f t="shared" si="543"/>
        <v>7</v>
      </c>
      <c r="DU64" s="367" t="str">
        <f t="shared" si="543"/>
        <v/>
      </c>
      <c r="DV64" s="367">
        <f t="shared" si="543"/>
        <v>14</v>
      </c>
      <c r="DW64" s="367">
        <f t="shared" si="543"/>
        <v>55</v>
      </c>
      <c r="DX64" s="367">
        <f t="shared" si="543"/>
        <v>7</v>
      </c>
      <c r="DY64" s="367">
        <f t="shared" si="543"/>
        <v>23</v>
      </c>
      <c r="DZ64" s="367">
        <f t="shared" si="543"/>
        <v>2</v>
      </c>
      <c r="EA64" s="367">
        <f t="shared" si="543"/>
        <v>4</v>
      </c>
      <c r="EB64" s="367" t="str">
        <f t="shared" si="543"/>
        <v/>
      </c>
      <c r="EC64" s="367" t="str">
        <f t="shared" ref="EC64:GN64" si="544">IFERROR(VLOOKUP(EC1,$B$79:$C$252,2,0),"")</f>
        <v/>
      </c>
      <c r="ED64" s="367">
        <f t="shared" si="544"/>
        <v>1</v>
      </c>
      <c r="EE64" s="367" t="str">
        <f t="shared" si="544"/>
        <v/>
      </c>
      <c r="EF64" s="367" t="str">
        <f t="shared" si="544"/>
        <v/>
      </c>
      <c r="EG64" s="367">
        <f t="shared" si="544"/>
        <v>7</v>
      </c>
      <c r="EH64" s="367">
        <f t="shared" si="544"/>
        <v>3</v>
      </c>
      <c r="EI64" s="367" t="str">
        <f t="shared" si="544"/>
        <v/>
      </c>
      <c r="EJ64" s="367">
        <f t="shared" si="544"/>
        <v>1</v>
      </c>
      <c r="EK64" s="367" t="str">
        <f t="shared" si="544"/>
        <v/>
      </c>
      <c r="EL64" s="367" t="str">
        <f t="shared" si="544"/>
        <v/>
      </c>
      <c r="EM64" s="367">
        <f t="shared" si="544"/>
        <v>3</v>
      </c>
      <c r="EN64" s="367">
        <f t="shared" si="544"/>
        <v>4</v>
      </c>
      <c r="EO64" s="367" t="str">
        <f t="shared" si="544"/>
        <v/>
      </c>
      <c r="EP64" s="367" t="str">
        <f t="shared" si="544"/>
        <v/>
      </c>
      <c r="EQ64" s="367" t="str">
        <f t="shared" si="544"/>
        <v/>
      </c>
      <c r="ER64" s="367" t="str">
        <f t="shared" si="544"/>
        <v/>
      </c>
      <c r="ES64" s="367" t="str">
        <f t="shared" si="544"/>
        <v/>
      </c>
      <c r="ET64" s="367">
        <f t="shared" si="544"/>
        <v>8</v>
      </c>
      <c r="EU64" s="367" t="str">
        <f t="shared" si="544"/>
        <v/>
      </c>
      <c r="EV64" s="367" t="str">
        <f t="shared" si="544"/>
        <v/>
      </c>
      <c r="EW64" s="367" t="str">
        <f t="shared" si="544"/>
        <v/>
      </c>
      <c r="EX64" s="367" t="str">
        <f t="shared" si="544"/>
        <v/>
      </c>
      <c r="EY64" s="367" t="str">
        <f t="shared" si="544"/>
        <v/>
      </c>
      <c r="EZ64" s="367">
        <f t="shared" si="544"/>
        <v>1</v>
      </c>
      <c r="FA64" s="367" t="str">
        <f t="shared" si="544"/>
        <v/>
      </c>
      <c r="FB64" s="367" t="str">
        <f t="shared" si="544"/>
        <v/>
      </c>
      <c r="FC64" s="367">
        <f t="shared" si="544"/>
        <v>2</v>
      </c>
      <c r="FD64" s="367" t="str">
        <f t="shared" si="544"/>
        <v/>
      </c>
      <c r="FE64" s="367">
        <f t="shared" si="544"/>
        <v>1</v>
      </c>
      <c r="FF64" s="367" t="str">
        <f t="shared" si="544"/>
        <v/>
      </c>
      <c r="FG64" s="367">
        <f t="shared" si="544"/>
        <v>1</v>
      </c>
      <c r="FH64" s="367">
        <f t="shared" si="544"/>
        <v>1</v>
      </c>
      <c r="FI64" s="367" t="str">
        <f t="shared" si="544"/>
        <v/>
      </c>
      <c r="FJ64" s="367" t="str">
        <f t="shared" si="544"/>
        <v/>
      </c>
      <c r="FK64" s="367" t="str">
        <f t="shared" si="544"/>
        <v/>
      </c>
      <c r="FL64" s="367">
        <f t="shared" si="544"/>
        <v>1</v>
      </c>
      <c r="FM64" s="367">
        <f t="shared" si="544"/>
        <v>42</v>
      </c>
      <c r="FN64" s="367">
        <f t="shared" si="544"/>
        <v>8</v>
      </c>
      <c r="FO64" s="367" t="str">
        <f t="shared" si="544"/>
        <v/>
      </c>
      <c r="FP64" s="367">
        <f t="shared" si="544"/>
        <v>16</v>
      </c>
      <c r="FQ64" s="367">
        <f t="shared" si="544"/>
        <v>1</v>
      </c>
      <c r="FR64" s="367">
        <f t="shared" si="544"/>
        <v>15</v>
      </c>
      <c r="FS64" s="367" t="str">
        <f t="shared" si="544"/>
        <v/>
      </c>
      <c r="FT64" s="367" t="str">
        <f t="shared" si="544"/>
        <v/>
      </c>
      <c r="FU64" s="367" t="str">
        <f t="shared" si="544"/>
        <v/>
      </c>
      <c r="FV64" s="367" t="str">
        <f t="shared" si="544"/>
        <v/>
      </c>
      <c r="FW64" s="367" t="str">
        <f t="shared" si="544"/>
        <v/>
      </c>
      <c r="FX64" s="367">
        <f t="shared" si="544"/>
        <v>21</v>
      </c>
      <c r="FY64" s="367" t="str">
        <f t="shared" si="544"/>
        <v/>
      </c>
      <c r="FZ64" s="367" t="str">
        <f t="shared" si="544"/>
        <v/>
      </c>
      <c r="GA64" s="367" t="str">
        <f t="shared" si="544"/>
        <v/>
      </c>
      <c r="GB64" s="367">
        <f t="shared" si="544"/>
        <v>1</v>
      </c>
      <c r="GC64" s="367">
        <f t="shared" si="544"/>
        <v>1</v>
      </c>
      <c r="GD64" s="367" t="str">
        <f t="shared" si="544"/>
        <v/>
      </c>
      <c r="GE64" s="367">
        <f t="shared" si="544"/>
        <v>1</v>
      </c>
      <c r="GF64" s="367">
        <f t="shared" si="544"/>
        <v>1</v>
      </c>
      <c r="GG64" s="367">
        <f t="shared" si="544"/>
        <v>3</v>
      </c>
      <c r="GH64" s="367" t="str">
        <f t="shared" si="544"/>
        <v/>
      </c>
      <c r="GI64" s="367" t="str">
        <f t="shared" si="544"/>
        <v/>
      </c>
      <c r="GJ64" s="367" t="str">
        <f t="shared" si="544"/>
        <v/>
      </c>
      <c r="GK64" s="367" t="str">
        <f t="shared" si="544"/>
        <v/>
      </c>
      <c r="GL64" s="367">
        <f t="shared" si="544"/>
        <v>5</v>
      </c>
      <c r="GM64" s="367" t="str">
        <f t="shared" si="544"/>
        <v/>
      </c>
      <c r="GN64" s="367" t="str">
        <f t="shared" si="544"/>
        <v/>
      </c>
      <c r="GO64" s="367" t="str">
        <f t="shared" ref="GO64:HB64" si="545">IFERROR(VLOOKUP(GO1,$B$79:$C$252,2,0),"")</f>
        <v/>
      </c>
      <c r="GP64" s="367" t="str">
        <f t="shared" si="545"/>
        <v/>
      </c>
      <c r="GQ64" s="367" t="str">
        <f t="shared" si="545"/>
        <v/>
      </c>
      <c r="GR64" s="367" t="str">
        <f t="shared" si="545"/>
        <v/>
      </c>
      <c r="GS64" s="367" t="str">
        <f t="shared" si="545"/>
        <v/>
      </c>
      <c r="GT64" s="367" t="str">
        <f t="shared" si="545"/>
        <v/>
      </c>
      <c r="GU64" s="367" t="str">
        <f t="shared" si="545"/>
        <v/>
      </c>
      <c r="GV64" s="367">
        <f t="shared" si="545"/>
        <v>1</v>
      </c>
      <c r="GW64" s="367" t="str">
        <f t="shared" si="545"/>
        <v/>
      </c>
      <c r="GX64" s="367" t="str">
        <f t="shared" si="545"/>
        <v/>
      </c>
      <c r="GY64" s="367">
        <f t="shared" si="545"/>
        <v>18</v>
      </c>
      <c r="GZ64" s="367" t="str">
        <f t="shared" si="545"/>
        <v/>
      </c>
      <c r="HA64" s="367" t="str">
        <f t="shared" si="545"/>
        <v/>
      </c>
      <c r="HB64" s="367" t="str">
        <f t="shared" si="545"/>
        <v/>
      </c>
      <c r="HE64" s="370"/>
      <c r="HF64" s="370"/>
      <c r="HG64" s="370"/>
      <c r="HH64" s="370"/>
      <c r="HI64" s="370"/>
      <c r="HJ64" s="339"/>
      <c r="HK64" s="371"/>
      <c r="HL64" s="274"/>
      <c r="HM64" s="274"/>
      <c r="HN64" s="372"/>
      <c r="HO64" s="372"/>
      <c r="HP64" s="372"/>
      <c r="HQ64" s="372"/>
      <c r="HR64" s="373"/>
      <c r="HS64" s="372"/>
      <c r="HT64" s="372"/>
      <c r="HU64" s="372"/>
      <c r="HV64" s="372"/>
      <c r="HW64" s="372"/>
      <c r="HX64" s="372"/>
      <c r="HY64" s="372"/>
      <c r="HZ64" s="372"/>
      <c r="IA64" s="344"/>
      <c r="IB64" s="344"/>
      <c r="IC64" s="344"/>
      <c r="ID64" s="344"/>
      <c r="IE64" s="344"/>
      <c r="IF64" s="344"/>
      <c r="IG64" s="344"/>
      <c r="IH64" s="344"/>
      <c r="II64" s="344"/>
      <c r="IJ64" s="344"/>
      <c r="IK64" s="344"/>
      <c r="IL64" s="344"/>
      <c r="IM64" s="344"/>
      <c r="IN64" s="344"/>
    </row>
    <row r="65" spans="1:248" s="348" customFormat="1" ht="27.75" customHeight="1">
      <c r="A65" s="367" t="s">
        <v>353</v>
      </c>
      <c r="B65" s="374" t="s">
        <v>355</v>
      </c>
      <c r="C65" s="369">
        <f>SUM(D65:HA65)</f>
        <v>361</v>
      </c>
      <c r="D65" s="367">
        <f>IFERROR(VLOOKUP(D1,$H$79:$I$245,2,0),"")</f>
        <v>2</v>
      </c>
      <c r="E65" s="367">
        <f t="shared" ref="E65:BP65" si="546">IFERROR(VLOOKUP(E1,$H$79:$I$245,2,0),"")</f>
        <v>3</v>
      </c>
      <c r="F65" s="367">
        <f t="shared" si="546"/>
        <v>1</v>
      </c>
      <c r="G65" s="367">
        <f t="shared" si="546"/>
        <v>4</v>
      </c>
      <c r="H65" s="367">
        <f t="shared" si="546"/>
        <v>1</v>
      </c>
      <c r="I65" s="367">
        <f t="shared" si="546"/>
        <v>2</v>
      </c>
      <c r="J65" s="367">
        <f t="shared" si="546"/>
        <v>3</v>
      </c>
      <c r="K65" s="367" t="str">
        <f t="shared" si="546"/>
        <v/>
      </c>
      <c r="L65" s="367" t="str">
        <f t="shared" si="546"/>
        <v/>
      </c>
      <c r="M65" s="367" t="str">
        <f t="shared" si="546"/>
        <v/>
      </c>
      <c r="N65" s="367">
        <f t="shared" si="546"/>
        <v>1</v>
      </c>
      <c r="O65" s="367" t="str">
        <f t="shared" si="546"/>
        <v/>
      </c>
      <c r="P65" s="367" t="str">
        <f t="shared" si="546"/>
        <v/>
      </c>
      <c r="Q65" s="367" t="str">
        <f t="shared" si="546"/>
        <v/>
      </c>
      <c r="R65" s="367">
        <f t="shared" si="546"/>
        <v>4</v>
      </c>
      <c r="S65" s="367" t="str">
        <f t="shared" si="546"/>
        <v/>
      </c>
      <c r="T65" s="367" t="str">
        <f t="shared" si="546"/>
        <v/>
      </c>
      <c r="U65" s="367">
        <f t="shared" si="546"/>
        <v>1</v>
      </c>
      <c r="V65" s="367">
        <f t="shared" si="546"/>
        <v>1</v>
      </c>
      <c r="W65" s="367" t="str">
        <f t="shared" si="546"/>
        <v/>
      </c>
      <c r="X65" s="367" t="str">
        <f t="shared" si="546"/>
        <v/>
      </c>
      <c r="Y65" s="367" t="str">
        <f t="shared" si="546"/>
        <v/>
      </c>
      <c r="Z65" s="367" t="str">
        <f t="shared" si="546"/>
        <v/>
      </c>
      <c r="AA65" s="367" t="str">
        <f t="shared" si="546"/>
        <v/>
      </c>
      <c r="AB65" s="367">
        <f t="shared" si="546"/>
        <v>1</v>
      </c>
      <c r="AC65" s="367" t="str">
        <f t="shared" si="546"/>
        <v/>
      </c>
      <c r="AD65" s="367">
        <f t="shared" si="546"/>
        <v>1</v>
      </c>
      <c r="AE65" s="367" t="str">
        <f t="shared" si="546"/>
        <v/>
      </c>
      <c r="AF65" s="367" t="str">
        <f t="shared" si="546"/>
        <v/>
      </c>
      <c r="AG65" s="367" t="str">
        <f t="shared" si="546"/>
        <v/>
      </c>
      <c r="AH65" s="367" t="str">
        <f t="shared" si="546"/>
        <v/>
      </c>
      <c r="AI65" s="367" t="str">
        <f t="shared" si="546"/>
        <v/>
      </c>
      <c r="AJ65" s="367" t="str">
        <f t="shared" si="546"/>
        <v/>
      </c>
      <c r="AK65" s="367" t="str">
        <f t="shared" si="546"/>
        <v/>
      </c>
      <c r="AL65" s="367" t="str">
        <f t="shared" si="546"/>
        <v/>
      </c>
      <c r="AM65" s="367" t="str">
        <f t="shared" si="546"/>
        <v/>
      </c>
      <c r="AN65" s="367" t="str">
        <f t="shared" si="546"/>
        <v/>
      </c>
      <c r="AO65" s="367" t="str">
        <f t="shared" si="546"/>
        <v/>
      </c>
      <c r="AP65" s="367" t="str">
        <f t="shared" si="546"/>
        <v/>
      </c>
      <c r="AQ65" s="367" t="str">
        <f t="shared" si="546"/>
        <v/>
      </c>
      <c r="AR65" s="367">
        <f t="shared" si="546"/>
        <v>4</v>
      </c>
      <c r="AS65" s="367" t="str">
        <f t="shared" si="546"/>
        <v/>
      </c>
      <c r="AT65" s="367" t="str">
        <f t="shared" si="546"/>
        <v/>
      </c>
      <c r="AU65" s="367" t="str">
        <f t="shared" si="546"/>
        <v/>
      </c>
      <c r="AV65" s="367">
        <f t="shared" si="546"/>
        <v>4</v>
      </c>
      <c r="AW65" s="367" t="str">
        <f t="shared" si="546"/>
        <v/>
      </c>
      <c r="AX65" s="367" t="str">
        <f t="shared" si="546"/>
        <v/>
      </c>
      <c r="AY65" s="367">
        <f t="shared" si="546"/>
        <v>1</v>
      </c>
      <c r="AZ65" s="367">
        <f t="shared" si="546"/>
        <v>2</v>
      </c>
      <c r="BA65" s="367" t="str">
        <f t="shared" si="546"/>
        <v/>
      </c>
      <c r="BB65" s="367" t="str">
        <f t="shared" si="546"/>
        <v/>
      </c>
      <c r="BC65" s="367">
        <f t="shared" si="546"/>
        <v>1</v>
      </c>
      <c r="BD65" s="367">
        <f t="shared" si="546"/>
        <v>4</v>
      </c>
      <c r="BE65" s="367" t="str">
        <f t="shared" si="546"/>
        <v/>
      </c>
      <c r="BF65" s="367" t="str">
        <f t="shared" si="546"/>
        <v/>
      </c>
      <c r="BG65" s="367" t="str">
        <f t="shared" si="546"/>
        <v/>
      </c>
      <c r="BH65" s="367" t="str">
        <f t="shared" si="546"/>
        <v/>
      </c>
      <c r="BI65" s="367" t="str">
        <f t="shared" si="546"/>
        <v/>
      </c>
      <c r="BJ65" s="367">
        <f t="shared" si="546"/>
        <v>1</v>
      </c>
      <c r="BK65" s="367" t="str">
        <f t="shared" si="546"/>
        <v/>
      </c>
      <c r="BL65" s="367">
        <f t="shared" si="546"/>
        <v>2</v>
      </c>
      <c r="BM65" s="367">
        <f t="shared" si="546"/>
        <v>2</v>
      </c>
      <c r="BN65" s="367" t="str">
        <f t="shared" si="546"/>
        <v/>
      </c>
      <c r="BO65" s="367" t="str">
        <f t="shared" si="546"/>
        <v/>
      </c>
      <c r="BP65" s="367" t="str">
        <f t="shared" si="546"/>
        <v/>
      </c>
      <c r="BQ65" s="367" t="str">
        <f t="shared" ref="BQ65:EB65" si="547">IFERROR(VLOOKUP(BQ1,$H$79:$I$245,2,0),"")</f>
        <v/>
      </c>
      <c r="BR65" s="367" t="str">
        <f t="shared" si="547"/>
        <v/>
      </c>
      <c r="BS65" s="367" t="str">
        <f t="shared" si="547"/>
        <v/>
      </c>
      <c r="BT65" s="367" t="str">
        <f t="shared" si="547"/>
        <v/>
      </c>
      <c r="BU65" s="367" t="str">
        <f t="shared" si="547"/>
        <v/>
      </c>
      <c r="BV65" s="367" t="str">
        <f t="shared" si="547"/>
        <v/>
      </c>
      <c r="BW65" s="367">
        <f t="shared" si="547"/>
        <v>1</v>
      </c>
      <c r="BX65" s="367" t="str">
        <f t="shared" si="547"/>
        <v/>
      </c>
      <c r="BY65" s="367">
        <f t="shared" si="547"/>
        <v>2</v>
      </c>
      <c r="BZ65" s="367" t="str">
        <f t="shared" si="547"/>
        <v/>
      </c>
      <c r="CA65" s="367">
        <f t="shared" si="547"/>
        <v>1</v>
      </c>
      <c r="CB65" s="367" t="str">
        <f t="shared" si="547"/>
        <v/>
      </c>
      <c r="CC65" s="367" t="str">
        <f t="shared" si="547"/>
        <v/>
      </c>
      <c r="CD65" s="367" t="str">
        <f t="shared" si="547"/>
        <v/>
      </c>
      <c r="CE65" s="367">
        <f t="shared" si="547"/>
        <v>1</v>
      </c>
      <c r="CF65" s="367" t="str">
        <f t="shared" si="547"/>
        <v/>
      </c>
      <c r="CG65" s="367" t="str">
        <f t="shared" si="547"/>
        <v/>
      </c>
      <c r="CH65" s="367" t="str">
        <f>IFERROR(VLOOKUP(CH1,$H$79:$I$245,2,0),"")</f>
        <v/>
      </c>
      <c r="CI65" s="367" t="str">
        <f t="shared" si="547"/>
        <v/>
      </c>
      <c r="CJ65" s="367" t="str">
        <f t="shared" si="547"/>
        <v/>
      </c>
      <c r="CK65" s="367" t="str">
        <f>IFERROR(VLOOKUP(CK1,$H$79:$I$245,2,0),"")</f>
        <v/>
      </c>
      <c r="CL65" s="367" t="str">
        <f>IFERROR(VLOOKUP(CL1,$H$79:$I$245,2,0),"")</f>
        <v/>
      </c>
      <c r="CM65" s="367"/>
      <c r="CN65" s="367" t="str">
        <f t="shared" si="547"/>
        <v/>
      </c>
      <c r="CO65" s="367" t="str">
        <f t="shared" si="547"/>
        <v/>
      </c>
      <c r="CP65" s="367">
        <f t="shared" si="547"/>
        <v>4</v>
      </c>
      <c r="CQ65" s="367">
        <f t="shared" si="547"/>
        <v>1</v>
      </c>
      <c r="CR65" s="367">
        <f t="shared" si="547"/>
        <v>2</v>
      </c>
      <c r="CS65" s="367" t="str">
        <f t="shared" si="547"/>
        <v/>
      </c>
      <c r="CT65" s="367" t="str">
        <f t="shared" si="547"/>
        <v/>
      </c>
      <c r="CU65" s="367" t="str">
        <f t="shared" si="547"/>
        <v/>
      </c>
      <c r="CV65" s="367" t="str">
        <f t="shared" si="547"/>
        <v/>
      </c>
      <c r="CW65" s="367" t="str">
        <f t="shared" si="547"/>
        <v/>
      </c>
      <c r="CX65" s="367" t="str">
        <f t="shared" si="547"/>
        <v/>
      </c>
      <c r="CY65" s="367">
        <f t="shared" si="547"/>
        <v>1</v>
      </c>
      <c r="CZ65" s="367" t="str">
        <f t="shared" si="547"/>
        <v/>
      </c>
      <c r="DA65" s="367">
        <f t="shared" si="547"/>
        <v>1</v>
      </c>
      <c r="DB65" s="367">
        <f t="shared" si="547"/>
        <v>1</v>
      </c>
      <c r="DC65" s="367" t="str">
        <f t="shared" si="547"/>
        <v/>
      </c>
      <c r="DD65" s="367">
        <f t="shared" si="547"/>
        <v>6</v>
      </c>
      <c r="DE65" s="367" t="str">
        <f t="shared" si="547"/>
        <v/>
      </c>
      <c r="DF65" s="367">
        <f t="shared" si="547"/>
        <v>2</v>
      </c>
      <c r="DG65" s="367" t="str">
        <f t="shared" si="547"/>
        <v/>
      </c>
      <c r="DH65" s="367" t="str">
        <f t="shared" si="547"/>
        <v/>
      </c>
      <c r="DI65" s="367">
        <f t="shared" si="547"/>
        <v>3</v>
      </c>
      <c r="DJ65" s="367" t="str">
        <f t="shared" si="547"/>
        <v/>
      </c>
      <c r="DK65" s="367">
        <f t="shared" si="547"/>
        <v>1</v>
      </c>
      <c r="DL65" s="367">
        <f t="shared" si="547"/>
        <v>1</v>
      </c>
      <c r="DM65" s="367" t="str">
        <f t="shared" si="547"/>
        <v/>
      </c>
      <c r="DN65" s="367">
        <f t="shared" si="547"/>
        <v>1</v>
      </c>
      <c r="DO65" s="367" t="str">
        <f t="shared" si="547"/>
        <v/>
      </c>
      <c r="DP65" s="367" t="str">
        <f t="shared" si="547"/>
        <v/>
      </c>
      <c r="DQ65" s="367" t="str">
        <f t="shared" si="547"/>
        <v/>
      </c>
      <c r="DR65" s="367">
        <f t="shared" si="547"/>
        <v>20</v>
      </c>
      <c r="DS65" s="367">
        <f t="shared" si="547"/>
        <v>11</v>
      </c>
      <c r="DT65" s="367" t="str">
        <f t="shared" si="547"/>
        <v/>
      </c>
      <c r="DU65" s="367" t="str">
        <f t="shared" si="547"/>
        <v/>
      </c>
      <c r="DV65" s="367">
        <f t="shared" si="547"/>
        <v>4</v>
      </c>
      <c r="DW65" s="367" t="str">
        <f t="shared" si="547"/>
        <v/>
      </c>
      <c r="DX65" s="367" t="str">
        <f t="shared" si="547"/>
        <v/>
      </c>
      <c r="DY65" s="367">
        <f t="shared" si="547"/>
        <v>1</v>
      </c>
      <c r="DZ65" s="367">
        <f t="shared" si="547"/>
        <v>1</v>
      </c>
      <c r="EA65" s="367" t="str">
        <f t="shared" si="547"/>
        <v/>
      </c>
      <c r="EB65" s="367" t="str">
        <f t="shared" si="547"/>
        <v/>
      </c>
      <c r="EC65" s="367" t="str">
        <f t="shared" ref="EC65:GN65" si="548">IFERROR(VLOOKUP(EC1,$H$79:$I$245,2,0),"")</f>
        <v/>
      </c>
      <c r="ED65" s="367">
        <f t="shared" si="548"/>
        <v>1</v>
      </c>
      <c r="EE65" s="367" t="str">
        <f t="shared" si="548"/>
        <v/>
      </c>
      <c r="EF65" s="367">
        <f t="shared" si="548"/>
        <v>10</v>
      </c>
      <c r="EG65" s="367">
        <f t="shared" si="548"/>
        <v>64</v>
      </c>
      <c r="EH65" s="367">
        <f t="shared" si="548"/>
        <v>10</v>
      </c>
      <c r="EI65" s="367">
        <f t="shared" si="548"/>
        <v>1</v>
      </c>
      <c r="EJ65" s="367">
        <f t="shared" si="548"/>
        <v>8</v>
      </c>
      <c r="EK65" s="367">
        <f t="shared" si="548"/>
        <v>1</v>
      </c>
      <c r="EL65" s="367" t="str">
        <f t="shared" si="548"/>
        <v/>
      </c>
      <c r="EM65" s="367">
        <f t="shared" si="548"/>
        <v>12</v>
      </c>
      <c r="EN65" s="367">
        <f t="shared" si="548"/>
        <v>51</v>
      </c>
      <c r="EO65" s="367">
        <f t="shared" si="548"/>
        <v>1</v>
      </c>
      <c r="EP65" s="367" t="str">
        <f t="shared" si="548"/>
        <v/>
      </c>
      <c r="EQ65" s="367" t="str">
        <f t="shared" si="548"/>
        <v/>
      </c>
      <c r="ER65" s="367" t="str">
        <f t="shared" si="548"/>
        <v/>
      </c>
      <c r="ES65" s="367" t="str">
        <f t="shared" si="548"/>
        <v/>
      </c>
      <c r="ET65" s="367">
        <f t="shared" si="548"/>
        <v>73</v>
      </c>
      <c r="EU65" s="367" t="str">
        <f t="shared" si="548"/>
        <v/>
      </c>
      <c r="EV65" s="367" t="str">
        <f t="shared" si="548"/>
        <v/>
      </c>
      <c r="EW65" s="367" t="str">
        <f t="shared" si="548"/>
        <v/>
      </c>
      <c r="EX65" s="367" t="str">
        <f t="shared" si="548"/>
        <v/>
      </c>
      <c r="EY65" s="367" t="str">
        <f t="shared" si="548"/>
        <v/>
      </c>
      <c r="EZ65" s="367" t="str">
        <f t="shared" si="548"/>
        <v/>
      </c>
      <c r="FA65" s="367" t="str">
        <f t="shared" si="548"/>
        <v/>
      </c>
      <c r="FB65" s="367" t="str">
        <f t="shared" si="548"/>
        <v/>
      </c>
      <c r="FC65" s="367" t="str">
        <f t="shared" si="548"/>
        <v/>
      </c>
      <c r="FD65" s="367" t="str">
        <f t="shared" si="548"/>
        <v/>
      </c>
      <c r="FE65" s="367" t="str">
        <f t="shared" si="548"/>
        <v/>
      </c>
      <c r="FF65" s="367" t="str">
        <f t="shared" si="548"/>
        <v/>
      </c>
      <c r="FG65" s="367" t="str">
        <f t="shared" si="548"/>
        <v/>
      </c>
      <c r="FH65" s="367" t="str">
        <f t="shared" si="548"/>
        <v/>
      </c>
      <c r="FI65" s="367" t="str">
        <f t="shared" si="548"/>
        <v/>
      </c>
      <c r="FJ65" s="367" t="str">
        <f t="shared" si="548"/>
        <v/>
      </c>
      <c r="FK65" s="367" t="str">
        <f t="shared" si="548"/>
        <v/>
      </c>
      <c r="FL65" s="367" t="str">
        <f t="shared" si="548"/>
        <v/>
      </c>
      <c r="FM65" s="367">
        <f t="shared" si="548"/>
        <v>5</v>
      </c>
      <c r="FN65" s="367" t="str">
        <f t="shared" si="548"/>
        <v/>
      </c>
      <c r="FO65" s="367" t="str">
        <f t="shared" si="548"/>
        <v/>
      </c>
      <c r="FP65" s="367">
        <f t="shared" si="548"/>
        <v>1</v>
      </c>
      <c r="FQ65" s="367" t="str">
        <f t="shared" si="548"/>
        <v/>
      </c>
      <c r="FR65" s="367">
        <f t="shared" si="548"/>
        <v>1</v>
      </c>
      <c r="FS65" s="367" t="str">
        <f t="shared" si="548"/>
        <v/>
      </c>
      <c r="FT65" s="367" t="str">
        <f t="shared" si="548"/>
        <v/>
      </c>
      <c r="FU65" s="367" t="str">
        <f t="shared" si="548"/>
        <v/>
      </c>
      <c r="FV65" s="367" t="str">
        <f t="shared" si="548"/>
        <v/>
      </c>
      <c r="FW65" s="367" t="str">
        <f t="shared" si="548"/>
        <v/>
      </c>
      <c r="FX65" s="367">
        <f t="shared" si="548"/>
        <v>2</v>
      </c>
      <c r="FY65" s="367" t="str">
        <f t="shared" si="548"/>
        <v/>
      </c>
      <c r="FZ65" s="367" t="str">
        <f t="shared" si="548"/>
        <v/>
      </c>
      <c r="GA65" s="367" t="str">
        <f t="shared" si="548"/>
        <v/>
      </c>
      <c r="GB65" s="367">
        <f t="shared" si="548"/>
        <v>1</v>
      </c>
      <c r="GC65" s="367">
        <f t="shared" si="548"/>
        <v>1</v>
      </c>
      <c r="GD65" s="367" t="str">
        <f t="shared" si="548"/>
        <v/>
      </c>
      <c r="GE65" s="367" t="str">
        <f t="shared" si="548"/>
        <v/>
      </c>
      <c r="GF65" s="367" t="str">
        <f t="shared" si="548"/>
        <v/>
      </c>
      <c r="GG65" s="367" t="str">
        <f t="shared" si="548"/>
        <v/>
      </c>
      <c r="GH65" s="367">
        <f t="shared" si="548"/>
        <v>1</v>
      </c>
      <c r="GI65" s="367" t="str">
        <f t="shared" si="548"/>
        <v/>
      </c>
      <c r="GJ65" s="367" t="str">
        <f t="shared" si="548"/>
        <v/>
      </c>
      <c r="GK65" s="367" t="str">
        <f t="shared" si="548"/>
        <v/>
      </c>
      <c r="GL65" s="367">
        <f t="shared" si="548"/>
        <v>1</v>
      </c>
      <c r="GM65" s="367" t="str">
        <f t="shared" si="548"/>
        <v/>
      </c>
      <c r="GN65" s="367" t="str">
        <f t="shared" si="548"/>
        <v/>
      </c>
      <c r="GO65" s="367" t="str">
        <f t="shared" ref="GO65:HA65" si="549">IFERROR(VLOOKUP(GO1,$H$79:$I$245,2,0),"")</f>
        <v/>
      </c>
      <c r="GP65" s="367" t="str">
        <f t="shared" si="549"/>
        <v/>
      </c>
      <c r="GQ65" s="367" t="str">
        <f t="shared" si="549"/>
        <v/>
      </c>
      <c r="GR65" s="367" t="str">
        <f t="shared" si="549"/>
        <v/>
      </c>
      <c r="GS65" s="367" t="str">
        <f t="shared" si="549"/>
        <v/>
      </c>
      <c r="GT65" s="367" t="str">
        <f t="shared" si="549"/>
        <v/>
      </c>
      <c r="GU65" s="367" t="str">
        <f t="shared" si="549"/>
        <v/>
      </c>
      <c r="GV65" s="367" t="str">
        <f t="shared" si="549"/>
        <v/>
      </c>
      <c r="GW65" s="367" t="str">
        <f t="shared" si="549"/>
        <v/>
      </c>
      <c r="GX65" s="367" t="str">
        <f t="shared" si="549"/>
        <v/>
      </c>
      <c r="GY65" s="367">
        <f t="shared" si="549"/>
        <v>4</v>
      </c>
      <c r="GZ65" s="367" t="str">
        <f t="shared" si="549"/>
        <v/>
      </c>
      <c r="HA65" s="367" t="str">
        <f t="shared" si="549"/>
        <v/>
      </c>
      <c r="HB65" s="367" t="str">
        <f t="shared" ref="HB65" si="550">IFERROR(VLOOKUP(HB1,$H$79:$I$252,2,0),"")</f>
        <v/>
      </c>
      <c r="HE65" s="370"/>
      <c r="HF65" s="370"/>
      <c r="HG65" s="370"/>
      <c r="HH65" s="370"/>
      <c r="HI65" s="370"/>
      <c r="HJ65" s="344"/>
      <c r="HR65" s="375"/>
      <c r="IA65" s="344"/>
      <c r="IB65" s="344"/>
      <c r="IC65" s="344"/>
      <c r="ID65" s="344"/>
      <c r="IE65" s="344"/>
      <c r="IF65" s="344"/>
      <c r="IG65" s="344"/>
      <c r="IH65" s="344"/>
      <c r="II65" s="344"/>
      <c r="IJ65" s="344"/>
      <c r="IK65" s="344"/>
      <c r="IL65" s="344"/>
      <c r="IM65" s="344"/>
      <c r="IN65" s="344"/>
    </row>
    <row r="66" spans="1:248" s="375" customFormat="1" ht="31.5" customHeight="1">
      <c r="A66" s="367" t="s">
        <v>353</v>
      </c>
      <c r="B66" s="374" t="s">
        <v>356</v>
      </c>
      <c r="C66" s="369">
        <f>SUM(D66:HA66)</f>
        <v>3775</v>
      </c>
      <c r="D66" s="376">
        <f>IFERROR(VLOOKUP(D1,$O$79:$P$252,2,0),"")</f>
        <v>109</v>
      </c>
      <c r="E66" s="376">
        <f t="shared" ref="E66:BP66" si="551">IFERROR(VLOOKUP(E1,$O$79:$P$252,2,0),"")</f>
        <v>108</v>
      </c>
      <c r="F66" s="376">
        <f t="shared" si="551"/>
        <v>120</v>
      </c>
      <c r="G66" s="376">
        <f t="shared" si="551"/>
        <v>126</v>
      </c>
      <c r="H66" s="376">
        <f t="shared" si="551"/>
        <v>122</v>
      </c>
      <c r="I66" s="376">
        <f t="shared" si="551"/>
        <v>103</v>
      </c>
      <c r="J66" s="376">
        <f t="shared" si="551"/>
        <v>51</v>
      </c>
      <c r="K66" s="376">
        <f t="shared" si="551"/>
        <v>27</v>
      </c>
      <c r="L66" s="376" t="str">
        <f t="shared" si="551"/>
        <v/>
      </c>
      <c r="M66" s="376" t="str">
        <f t="shared" si="551"/>
        <v/>
      </c>
      <c r="N66" s="376">
        <f t="shared" si="551"/>
        <v>40</v>
      </c>
      <c r="O66" s="376">
        <f t="shared" si="551"/>
        <v>1</v>
      </c>
      <c r="P66" s="376" t="str">
        <f t="shared" si="551"/>
        <v/>
      </c>
      <c r="Q66" s="376">
        <f t="shared" si="551"/>
        <v>58</v>
      </c>
      <c r="R66" s="376">
        <f t="shared" si="551"/>
        <v>68</v>
      </c>
      <c r="S66" s="376">
        <f t="shared" si="551"/>
        <v>2</v>
      </c>
      <c r="T66" s="376" t="str">
        <f t="shared" si="551"/>
        <v/>
      </c>
      <c r="U66" s="376">
        <f t="shared" si="551"/>
        <v>20</v>
      </c>
      <c r="V66" s="376">
        <f t="shared" si="551"/>
        <v>15</v>
      </c>
      <c r="W66" s="376">
        <f t="shared" si="551"/>
        <v>19</v>
      </c>
      <c r="X66" s="376" t="str">
        <f t="shared" si="551"/>
        <v/>
      </c>
      <c r="Y66" s="376">
        <f t="shared" si="551"/>
        <v>13</v>
      </c>
      <c r="Z66" s="376">
        <f t="shared" si="551"/>
        <v>2</v>
      </c>
      <c r="AA66" s="376" t="str">
        <f t="shared" si="551"/>
        <v/>
      </c>
      <c r="AB66" s="376">
        <f t="shared" si="551"/>
        <v>2</v>
      </c>
      <c r="AC66" s="376">
        <f t="shared" si="551"/>
        <v>8</v>
      </c>
      <c r="AD66" s="376">
        <f t="shared" si="551"/>
        <v>2</v>
      </c>
      <c r="AE66" s="376" t="str">
        <f t="shared" si="551"/>
        <v/>
      </c>
      <c r="AF66" s="376">
        <f t="shared" si="551"/>
        <v>48</v>
      </c>
      <c r="AG66" s="376">
        <f t="shared" si="551"/>
        <v>17</v>
      </c>
      <c r="AH66" s="376" t="str">
        <f t="shared" si="551"/>
        <v/>
      </c>
      <c r="AI66" s="376">
        <f t="shared" si="551"/>
        <v>12</v>
      </c>
      <c r="AJ66" s="376" t="str">
        <f t="shared" si="551"/>
        <v/>
      </c>
      <c r="AK66" s="376" t="str">
        <f t="shared" si="551"/>
        <v/>
      </c>
      <c r="AL66" s="376">
        <f t="shared" si="551"/>
        <v>11</v>
      </c>
      <c r="AM66" s="376">
        <f t="shared" si="551"/>
        <v>1</v>
      </c>
      <c r="AN66" s="376" t="str">
        <f t="shared" si="551"/>
        <v/>
      </c>
      <c r="AO66" s="376" t="str">
        <f t="shared" si="551"/>
        <v/>
      </c>
      <c r="AP66" s="376" t="str">
        <f t="shared" si="551"/>
        <v/>
      </c>
      <c r="AQ66" s="376">
        <f t="shared" si="551"/>
        <v>5</v>
      </c>
      <c r="AR66" s="376">
        <f t="shared" si="551"/>
        <v>63</v>
      </c>
      <c r="AS66" s="376" t="str">
        <f t="shared" si="551"/>
        <v/>
      </c>
      <c r="AT66" s="376" t="str">
        <f t="shared" si="551"/>
        <v/>
      </c>
      <c r="AU66" s="376">
        <f t="shared" si="551"/>
        <v>1</v>
      </c>
      <c r="AV66" s="376">
        <f t="shared" si="551"/>
        <v>30</v>
      </c>
      <c r="AW66" s="376">
        <f t="shared" si="551"/>
        <v>14</v>
      </c>
      <c r="AX66" s="376" t="str">
        <f t="shared" si="551"/>
        <v/>
      </c>
      <c r="AY66" s="376">
        <f t="shared" si="551"/>
        <v>24</v>
      </c>
      <c r="AZ66" s="376">
        <f t="shared" si="551"/>
        <v>13</v>
      </c>
      <c r="BA66" s="376" t="str">
        <f t="shared" si="551"/>
        <v/>
      </c>
      <c r="BB66" s="376" t="str">
        <f t="shared" si="551"/>
        <v/>
      </c>
      <c r="BC66" s="376">
        <f t="shared" si="551"/>
        <v>9</v>
      </c>
      <c r="BD66" s="376">
        <f t="shared" si="551"/>
        <v>38</v>
      </c>
      <c r="BE66" s="376">
        <f t="shared" si="551"/>
        <v>1</v>
      </c>
      <c r="BF66" s="376" t="str">
        <f t="shared" si="551"/>
        <v/>
      </c>
      <c r="BG66" s="376" t="str">
        <f t="shared" si="551"/>
        <v/>
      </c>
      <c r="BH66" s="376">
        <f t="shared" si="551"/>
        <v>52</v>
      </c>
      <c r="BI66" s="376">
        <f t="shared" si="551"/>
        <v>6</v>
      </c>
      <c r="BJ66" s="376">
        <f t="shared" si="551"/>
        <v>90</v>
      </c>
      <c r="BK66" s="376">
        <f t="shared" si="551"/>
        <v>49</v>
      </c>
      <c r="BL66" s="376">
        <f t="shared" si="551"/>
        <v>37</v>
      </c>
      <c r="BM66" s="376">
        <f t="shared" si="551"/>
        <v>91</v>
      </c>
      <c r="BN66" s="376">
        <f t="shared" si="551"/>
        <v>1</v>
      </c>
      <c r="BO66" s="376" t="str">
        <f t="shared" si="551"/>
        <v/>
      </c>
      <c r="BP66" s="376">
        <f t="shared" si="551"/>
        <v>43</v>
      </c>
      <c r="BQ66" s="376">
        <f t="shared" ref="BQ66:EB66" si="552">IFERROR(VLOOKUP(BQ1,$O$79:$P$252,2,0),"")</f>
        <v>23</v>
      </c>
      <c r="BR66" s="376" t="str">
        <f t="shared" si="552"/>
        <v/>
      </c>
      <c r="BS66" s="376" t="str">
        <f t="shared" si="552"/>
        <v/>
      </c>
      <c r="BT66" s="376">
        <f t="shared" si="552"/>
        <v>6</v>
      </c>
      <c r="BU66" s="376">
        <f t="shared" si="552"/>
        <v>1</v>
      </c>
      <c r="BV66" s="376">
        <f t="shared" si="552"/>
        <v>16</v>
      </c>
      <c r="BW66" s="376">
        <f t="shared" si="552"/>
        <v>25</v>
      </c>
      <c r="BX66" s="376">
        <f t="shared" si="552"/>
        <v>29</v>
      </c>
      <c r="BY66" s="376">
        <f t="shared" si="552"/>
        <v>7</v>
      </c>
      <c r="BZ66" s="376" t="str">
        <f t="shared" si="552"/>
        <v/>
      </c>
      <c r="CA66" s="376" t="str">
        <f t="shared" si="552"/>
        <v/>
      </c>
      <c r="CB66" s="376" t="str">
        <f t="shared" si="552"/>
        <v/>
      </c>
      <c r="CC66" s="376">
        <f t="shared" si="552"/>
        <v>1</v>
      </c>
      <c r="CD66" s="376" t="str">
        <f t="shared" si="552"/>
        <v/>
      </c>
      <c r="CE66" s="376">
        <f t="shared" si="552"/>
        <v>30</v>
      </c>
      <c r="CF66" s="376">
        <f t="shared" si="552"/>
        <v>3</v>
      </c>
      <c r="CG66" s="376">
        <f t="shared" si="552"/>
        <v>4</v>
      </c>
      <c r="CH66" s="376" t="str">
        <f>IFERROR(VLOOKUP(CH1,$O$79:$P$252,2,0),"")</f>
        <v/>
      </c>
      <c r="CI66" s="376">
        <f t="shared" si="552"/>
        <v>8</v>
      </c>
      <c r="CJ66" s="376" t="str">
        <f t="shared" si="552"/>
        <v/>
      </c>
      <c r="CK66" s="376" t="str">
        <f>IFERROR(VLOOKUP(CK1,$O$79:$P$252,2,0),"")</f>
        <v/>
      </c>
      <c r="CL66" s="376" t="str">
        <f>IFERROR(VLOOKUP(CL1,$O$79:$P$252,2,0),"")</f>
        <v/>
      </c>
      <c r="CM66" s="376"/>
      <c r="CN66" s="376">
        <f t="shared" si="552"/>
        <v>13</v>
      </c>
      <c r="CO66" s="376" t="str">
        <f t="shared" si="552"/>
        <v/>
      </c>
      <c r="CP66" s="376">
        <f t="shared" si="552"/>
        <v>16</v>
      </c>
      <c r="CQ66" s="376">
        <f t="shared" si="552"/>
        <v>17</v>
      </c>
      <c r="CR66" s="376">
        <f t="shared" si="552"/>
        <v>26</v>
      </c>
      <c r="CS66" s="376" t="str">
        <f t="shared" si="552"/>
        <v/>
      </c>
      <c r="CT66" s="376">
        <f t="shared" si="552"/>
        <v>15</v>
      </c>
      <c r="CU66" s="376">
        <f t="shared" si="552"/>
        <v>29</v>
      </c>
      <c r="CV66" s="376">
        <f t="shared" si="552"/>
        <v>16</v>
      </c>
      <c r="CW66" s="376" t="str">
        <f t="shared" si="552"/>
        <v/>
      </c>
      <c r="CX66" s="376" t="str">
        <f t="shared" si="552"/>
        <v/>
      </c>
      <c r="CY66" s="376">
        <f t="shared" si="552"/>
        <v>20</v>
      </c>
      <c r="CZ66" s="376" t="str">
        <f t="shared" si="552"/>
        <v/>
      </c>
      <c r="DA66" s="376">
        <f t="shared" si="552"/>
        <v>26</v>
      </c>
      <c r="DB66" s="376">
        <f t="shared" si="552"/>
        <v>16</v>
      </c>
      <c r="DC66" s="376">
        <f t="shared" si="552"/>
        <v>13</v>
      </c>
      <c r="DD66" s="376">
        <f t="shared" si="552"/>
        <v>132</v>
      </c>
      <c r="DE66" s="376" t="str">
        <f t="shared" si="552"/>
        <v/>
      </c>
      <c r="DF66" s="376">
        <f t="shared" si="552"/>
        <v>6</v>
      </c>
      <c r="DG66" s="376">
        <f t="shared" si="552"/>
        <v>11</v>
      </c>
      <c r="DH66" s="376" t="str">
        <f t="shared" si="552"/>
        <v/>
      </c>
      <c r="DI66" s="376">
        <f t="shared" si="552"/>
        <v>89</v>
      </c>
      <c r="DJ66" s="376" t="str">
        <f t="shared" si="552"/>
        <v/>
      </c>
      <c r="DK66" s="376">
        <f t="shared" si="552"/>
        <v>4</v>
      </c>
      <c r="DL66" s="376">
        <f t="shared" si="552"/>
        <v>47</v>
      </c>
      <c r="DM66" s="376" t="str">
        <f t="shared" si="552"/>
        <v/>
      </c>
      <c r="DN66" s="376">
        <f t="shared" si="552"/>
        <v>58</v>
      </c>
      <c r="DO66" s="376" t="str">
        <f t="shared" si="552"/>
        <v/>
      </c>
      <c r="DP66" s="376" t="str">
        <f t="shared" si="552"/>
        <v/>
      </c>
      <c r="DQ66" s="376" t="str">
        <f t="shared" si="552"/>
        <v/>
      </c>
      <c r="DR66" s="376">
        <f t="shared" si="552"/>
        <v>38</v>
      </c>
      <c r="DS66" s="376">
        <f t="shared" si="552"/>
        <v>40</v>
      </c>
      <c r="DT66" s="376">
        <f t="shared" si="552"/>
        <v>10</v>
      </c>
      <c r="DU66" s="376" t="str">
        <f t="shared" si="552"/>
        <v/>
      </c>
      <c r="DV66" s="376">
        <f t="shared" si="552"/>
        <v>23</v>
      </c>
      <c r="DW66" s="376">
        <f t="shared" si="552"/>
        <v>74</v>
      </c>
      <c r="DX66" s="376">
        <f t="shared" si="552"/>
        <v>21</v>
      </c>
      <c r="DY66" s="376">
        <f t="shared" si="552"/>
        <v>47</v>
      </c>
      <c r="DZ66" s="376">
        <f t="shared" si="552"/>
        <v>8</v>
      </c>
      <c r="EA66" s="376">
        <f t="shared" si="552"/>
        <v>6</v>
      </c>
      <c r="EB66" s="376" t="str">
        <f t="shared" si="552"/>
        <v/>
      </c>
      <c r="EC66" s="376" t="str">
        <f t="shared" ref="EC66:GN66" si="553">IFERROR(VLOOKUP(EC1,$O$79:$P$252,2,0),"")</f>
        <v/>
      </c>
      <c r="ED66" s="376">
        <f t="shared" si="553"/>
        <v>34</v>
      </c>
      <c r="EE66" s="376" t="str">
        <f t="shared" si="553"/>
        <v/>
      </c>
      <c r="EF66" s="376">
        <f t="shared" si="553"/>
        <v>5</v>
      </c>
      <c r="EG66" s="376">
        <f t="shared" si="553"/>
        <v>72</v>
      </c>
      <c r="EH66" s="376">
        <f t="shared" si="553"/>
        <v>7</v>
      </c>
      <c r="EI66" s="376">
        <f t="shared" si="553"/>
        <v>2</v>
      </c>
      <c r="EJ66" s="376">
        <f t="shared" si="553"/>
        <v>5</v>
      </c>
      <c r="EK66" s="376">
        <f t="shared" si="553"/>
        <v>1</v>
      </c>
      <c r="EL66" s="376" t="str">
        <f t="shared" si="553"/>
        <v/>
      </c>
      <c r="EM66" s="376">
        <f t="shared" si="553"/>
        <v>11</v>
      </c>
      <c r="EN66" s="376">
        <f t="shared" si="553"/>
        <v>83</v>
      </c>
      <c r="EO66" s="376">
        <f t="shared" si="553"/>
        <v>1</v>
      </c>
      <c r="EP66" s="376">
        <f t="shared" si="553"/>
        <v>1</v>
      </c>
      <c r="EQ66" s="376" t="str">
        <f t="shared" si="553"/>
        <v/>
      </c>
      <c r="ER66" s="376" t="str">
        <f t="shared" si="553"/>
        <v/>
      </c>
      <c r="ES66" s="376" t="str">
        <f t="shared" si="553"/>
        <v/>
      </c>
      <c r="ET66" s="376">
        <f t="shared" si="553"/>
        <v>135</v>
      </c>
      <c r="EU66" s="376">
        <f t="shared" si="553"/>
        <v>2</v>
      </c>
      <c r="EV66" s="376">
        <f t="shared" si="553"/>
        <v>1</v>
      </c>
      <c r="EW66" s="376" t="str">
        <f t="shared" si="553"/>
        <v/>
      </c>
      <c r="EX66" s="376" t="str">
        <f t="shared" si="553"/>
        <v/>
      </c>
      <c r="EY66" s="376">
        <f t="shared" si="553"/>
        <v>2</v>
      </c>
      <c r="EZ66" s="376">
        <f t="shared" si="553"/>
        <v>1</v>
      </c>
      <c r="FA66" s="376" t="str">
        <f t="shared" si="553"/>
        <v/>
      </c>
      <c r="FB66" s="376" t="str">
        <f t="shared" si="553"/>
        <v/>
      </c>
      <c r="FC66" s="376">
        <f t="shared" si="553"/>
        <v>82</v>
      </c>
      <c r="FD66" s="376" t="str">
        <f t="shared" si="553"/>
        <v/>
      </c>
      <c r="FE66" s="376">
        <f t="shared" si="553"/>
        <v>1</v>
      </c>
      <c r="FF66" s="376" t="str">
        <f t="shared" si="553"/>
        <v/>
      </c>
      <c r="FG66" s="376" t="str">
        <f t="shared" si="553"/>
        <v/>
      </c>
      <c r="FH66" s="376" t="str">
        <f t="shared" si="553"/>
        <v/>
      </c>
      <c r="FI66" s="376">
        <f t="shared" si="553"/>
        <v>1</v>
      </c>
      <c r="FJ66" s="376" t="str">
        <f t="shared" si="553"/>
        <v/>
      </c>
      <c r="FK66" s="376" t="str">
        <f t="shared" si="553"/>
        <v/>
      </c>
      <c r="FL66" s="376" t="str">
        <f t="shared" si="553"/>
        <v/>
      </c>
      <c r="FM66" s="376">
        <f t="shared" si="553"/>
        <v>60</v>
      </c>
      <c r="FN66" s="376">
        <f t="shared" si="553"/>
        <v>7</v>
      </c>
      <c r="FO66" s="376" t="str">
        <f t="shared" si="553"/>
        <v/>
      </c>
      <c r="FP66" s="376">
        <f t="shared" si="553"/>
        <v>17</v>
      </c>
      <c r="FQ66" s="376" t="str">
        <f t="shared" si="553"/>
        <v/>
      </c>
      <c r="FR66" s="376">
        <f t="shared" si="553"/>
        <v>21</v>
      </c>
      <c r="FS66" s="376" t="str">
        <f t="shared" si="553"/>
        <v/>
      </c>
      <c r="FT66" s="376" t="str">
        <f t="shared" si="553"/>
        <v/>
      </c>
      <c r="FU66" s="376">
        <f t="shared" si="553"/>
        <v>1</v>
      </c>
      <c r="FV66" s="376" t="str">
        <f t="shared" si="553"/>
        <v/>
      </c>
      <c r="FW66" s="376" t="str">
        <f t="shared" si="553"/>
        <v/>
      </c>
      <c r="FX66" s="376">
        <f t="shared" si="553"/>
        <v>28</v>
      </c>
      <c r="FY66" s="376" t="str">
        <f t="shared" si="553"/>
        <v/>
      </c>
      <c r="FZ66" s="376" t="str">
        <f t="shared" si="553"/>
        <v/>
      </c>
      <c r="GA66" s="376" t="str">
        <f t="shared" si="553"/>
        <v/>
      </c>
      <c r="GB66" s="376">
        <f t="shared" si="553"/>
        <v>17</v>
      </c>
      <c r="GC66" s="376">
        <f t="shared" si="553"/>
        <v>69</v>
      </c>
      <c r="GD66" s="376">
        <f t="shared" si="553"/>
        <v>11</v>
      </c>
      <c r="GE66" s="376">
        <f t="shared" si="553"/>
        <v>7</v>
      </c>
      <c r="GF66" s="376">
        <f t="shared" si="553"/>
        <v>14</v>
      </c>
      <c r="GG66" s="376">
        <f t="shared" si="553"/>
        <v>14</v>
      </c>
      <c r="GH66" s="376">
        <f t="shared" si="553"/>
        <v>1</v>
      </c>
      <c r="GI66" s="376" t="str">
        <f t="shared" si="553"/>
        <v/>
      </c>
      <c r="GJ66" s="376" t="str">
        <f t="shared" si="553"/>
        <v/>
      </c>
      <c r="GK66" s="376">
        <f t="shared" si="553"/>
        <v>7</v>
      </c>
      <c r="GL66" s="376">
        <f t="shared" si="553"/>
        <v>334</v>
      </c>
      <c r="GM66" s="376">
        <f t="shared" si="553"/>
        <v>7</v>
      </c>
      <c r="GN66" s="376" t="str">
        <f t="shared" si="553"/>
        <v/>
      </c>
      <c r="GO66" s="376" t="str">
        <f t="shared" ref="GO66:HB66" si="554">IFERROR(VLOOKUP(GO1,$O$79:$P$252,2,0),"")</f>
        <v/>
      </c>
      <c r="GP66" s="376" t="str">
        <f t="shared" si="554"/>
        <v/>
      </c>
      <c r="GQ66" s="376" t="str">
        <f t="shared" si="554"/>
        <v/>
      </c>
      <c r="GR66" s="376">
        <f t="shared" si="554"/>
        <v>20</v>
      </c>
      <c r="GS66" s="376">
        <f t="shared" si="554"/>
        <v>4</v>
      </c>
      <c r="GT66" s="376">
        <f t="shared" si="554"/>
        <v>6</v>
      </c>
      <c r="GU66" s="376">
        <f t="shared" si="554"/>
        <v>3</v>
      </c>
      <c r="GV66" s="376">
        <f t="shared" si="554"/>
        <v>3</v>
      </c>
      <c r="GW66" s="376" t="str">
        <f t="shared" si="554"/>
        <v/>
      </c>
      <c r="GX66" s="376">
        <f t="shared" si="554"/>
        <v>3</v>
      </c>
      <c r="GY66" s="376">
        <f t="shared" si="554"/>
        <v>26</v>
      </c>
      <c r="GZ66" s="376" t="str">
        <f t="shared" si="554"/>
        <v/>
      </c>
      <c r="HA66" s="376">
        <f t="shared" si="554"/>
        <v>2</v>
      </c>
      <c r="HB66" s="376" t="str">
        <f t="shared" si="554"/>
        <v/>
      </c>
      <c r="HJ66" s="274"/>
      <c r="HK66" s="274"/>
      <c r="HL66" s="274"/>
      <c r="HM66" s="274"/>
      <c r="HN66" s="274"/>
      <c r="HO66" s="274"/>
      <c r="HP66" s="274"/>
      <c r="HQ66" s="274"/>
      <c r="HR66" s="274"/>
      <c r="HS66" s="274"/>
      <c r="HT66" s="274"/>
      <c r="HU66" s="274"/>
      <c r="HV66" s="274"/>
      <c r="HW66" s="274"/>
      <c r="HX66" s="274"/>
      <c r="HY66" s="274"/>
      <c r="HZ66" s="274"/>
      <c r="IA66" s="274"/>
      <c r="IB66" s="274"/>
      <c r="IC66" s="274"/>
      <c r="ID66" s="274"/>
      <c r="IE66" s="274"/>
      <c r="IF66" s="377"/>
      <c r="IG66" s="377"/>
      <c r="IH66" s="377"/>
      <c r="II66" s="377"/>
      <c r="IJ66" s="377"/>
      <c r="IK66" s="377"/>
      <c r="IL66" s="377"/>
      <c r="IM66" s="377"/>
      <c r="IN66" s="377"/>
    </row>
    <row r="67" spans="1:248" s="375" customFormat="1" ht="31.5" customHeight="1">
      <c r="A67" s="367" t="s">
        <v>353</v>
      </c>
      <c r="B67" s="374" t="s">
        <v>357</v>
      </c>
      <c r="C67" s="369">
        <f>SUM(D67:HA67)</f>
        <v>5041</v>
      </c>
      <c r="D67" s="378">
        <f t="shared" ref="D67:L67" si="555">IFERROR(VLOOKUP(D1,$T$79:$U$252,2,0),"")</f>
        <v>76</v>
      </c>
      <c r="E67" s="378">
        <f t="shared" si="555"/>
        <v>98</v>
      </c>
      <c r="F67" s="378">
        <f t="shared" si="555"/>
        <v>102</v>
      </c>
      <c r="G67" s="378">
        <f t="shared" si="555"/>
        <v>115</v>
      </c>
      <c r="H67" s="378">
        <f t="shared" si="555"/>
        <v>117</v>
      </c>
      <c r="I67" s="378">
        <f t="shared" si="555"/>
        <v>90</v>
      </c>
      <c r="J67" s="378">
        <f t="shared" si="555"/>
        <v>49</v>
      </c>
      <c r="K67" s="378">
        <f t="shared" si="555"/>
        <v>23</v>
      </c>
      <c r="L67" s="378" t="str">
        <f t="shared" si="555"/>
        <v/>
      </c>
      <c r="M67" s="378"/>
      <c r="N67" s="378">
        <f t="shared" ref="N67:BY67" si="556">IFERROR(VLOOKUP(N1,$T$79:$U$252,2,0),"")</f>
        <v>41</v>
      </c>
      <c r="O67" s="378">
        <f t="shared" si="556"/>
        <v>1</v>
      </c>
      <c r="P67" s="378" t="str">
        <f t="shared" si="556"/>
        <v/>
      </c>
      <c r="Q67" s="378">
        <f t="shared" si="556"/>
        <v>59</v>
      </c>
      <c r="R67" s="378">
        <f t="shared" si="556"/>
        <v>74</v>
      </c>
      <c r="S67" s="378">
        <f t="shared" si="556"/>
        <v>2</v>
      </c>
      <c r="T67" s="378" t="str">
        <f t="shared" si="556"/>
        <v/>
      </c>
      <c r="U67" s="378">
        <f t="shared" si="556"/>
        <v>26</v>
      </c>
      <c r="V67" s="378">
        <f t="shared" si="556"/>
        <v>15</v>
      </c>
      <c r="W67" s="378">
        <f t="shared" si="556"/>
        <v>23</v>
      </c>
      <c r="X67" s="378" t="str">
        <f t="shared" si="556"/>
        <v/>
      </c>
      <c r="Y67" s="378">
        <f t="shared" si="556"/>
        <v>14</v>
      </c>
      <c r="Z67" s="378">
        <f t="shared" si="556"/>
        <v>2</v>
      </c>
      <c r="AA67" s="378" t="str">
        <f t="shared" si="556"/>
        <v/>
      </c>
      <c r="AB67" s="378">
        <f t="shared" si="556"/>
        <v>2</v>
      </c>
      <c r="AC67" s="378">
        <f t="shared" si="556"/>
        <v>9</v>
      </c>
      <c r="AD67" s="378">
        <f t="shared" si="556"/>
        <v>2</v>
      </c>
      <c r="AE67" s="378" t="str">
        <f t="shared" si="556"/>
        <v/>
      </c>
      <c r="AF67" s="378">
        <f t="shared" si="556"/>
        <v>58</v>
      </c>
      <c r="AG67" s="378">
        <f t="shared" si="556"/>
        <v>18</v>
      </c>
      <c r="AH67" s="378" t="str">
        <f t="shared" si="556"/>
        <v/>
      </c>
      <c r="AI67" s="378">
        <f t="shared" si="556"/>
        <v>15</v>
      </c>
      <c r="AJ67" s="378" t="str">
        <f t="shared" si="556"/>
        <v/>
      </c>
      <c r="AK67" s="378" t="str">
        <f t="shared" si="556"/>
        <v/>
      </c>
      <c r="AL67" s="378">
        <f t="shared" si="556"/>
        <v>14</v>
      </c>
      <c r="AM67" s="378">
        <f t="shared" si="556"/>
        <v>1</v>
      </c>
      <c r="AN67" s="378" t="str">
        <f t="shared" si="556"/>
        <v/>
      </c>
      <c r="AO67" s="378" t="str">
        <f t="shared" si="556"/>
        <v/>
      </c>
      <c r="AP67" s="378" t="str">
        <f t="shared" si="556"/>
        <v/>
      </c>
      <c r="AQ67" s="378">
        <f t="shared" si="556"/>
        <v>28</v>
      </c>
      <c r="AR67" s="378">
        <f t="shared" si="556"/>
        <v>198</v>
      </c>
      <c r="AS67" s="378" t="str">
        <f t="shared" si="556"/>
        <v/>
      </c>
      <c r="AT67" s="378" t="str">
        <f t="shared" si="556"/>
        <v/>
      </c>
      <c r="AU67" s="378">
        <f t="shared" si="556"/>
        <v>10</v>
      </c>
      <c r="AV67" s="378">
        <f t="shared" si="556"/>
        <v>141</v>
      </c>
      <c r="AW67" s="378">
        <f t="shared" si="556"/>
        <v>94</v>
      </c>
      <c r="AX67" s="378" t="str">
        <f t="shared" si="556"/>
        <v/>
      </c>
      <c r="AY67" s="378">
        <f t="shared" si="556"/>
        <v>54</v>
      </c>
      <c r="AZ67" s="378">
        <f t="shared" si="556"/>
        <v>70</v>
      </c>
      <c r="BA67" s="378" t="str">
        <f t="shared" si="556"/>
        <v/>
      </c>
      <c r="BB67" s="378" t="str">
        <f t="shared" si="556"/>
        <v/>
      </c>
      <c r="BC67" s="378">
        <f t="shared" si="556"/>
        <v>51</v>
      </c>
      <c r="BD67" s="378">
        <f t="shared" si="556"/>
        <v>167</v>
      </c>
      <c r="BE67" s="378">
        <f t="shared" si="556"/>
        <v>1</v>
      </c>
      <c r="BF67" s="378" t="str">
        <f t="shared" si="556"/>
        <v/>
      </c>
      <c r="BG67" s="378" t="str">
        <f t="shared" si="556"/>
        <v/>
      </c>
      <c r="BH67" s="378">
        <f t="shared" si="556"/>
        <v>54</v>
      </c>
      <c r="BI67" s="378">
        <f t="shared" si="556"/>
        <v>5</v>
      </c>
      <c r="BJ67" s="378">
        <f t="shared" si="556"/>
        <v>89</v>
      </c>
      <c r="BK67" s="378">
        <f t="shared" si="556"/>
        <v>49</v>
      </c>
      <c r="BL67" s="378">
        <f t="shared" si="556"/>
        <v>35</v>
      </c>
      <c r="BM67" s="378">
        <f t="shared" si="556"/>
        <v>90</v>
      </c>
      <c r="BN67" s="378">
        <f t="shared" si="556"/>
        <v>1</v>
      </c>
      <c r="BO67" s="378" t="str">
        <f t="shared" si="556"/>
        <v/>
      </c>
      <c r="BP67" s="378">
        <f t="shared" si="556"/>
        <v>42</v>
      </c>
      <c r="BQ67" s="378">
        <f t="shared" si="556"/>
        <v>21</v>
      </c>
      <c r="BR67" s="378" t="str">
        <f t="shared" si="556"/>
        <v/>
      </c>
      <c r="BS67" s="378" t="str">
        <f t="shared" si="556"/>
        <v/>
      </c>
      <c r="BT67" s="378">
        <f t="shared" si="556"/>
        <v>8</v>
      </c>
      <c r="BU67" s="378">
        <f t="shared" si="556"/>
        <v>5</v>
      </c>
      <c r="BV67" s="378">
        <f t="shared" si="556"/>
        <v>15</v>
      </c>
      <c r="BW67" s="378">
        <f t="shared" si="556"/>
        <v>26</v>
      </c>
      <c r="BX67" s="378">
        <f t="shared" si="556"/>
        <v>39</v>
      </c>
      <c r="BY67" s="378">
        <f t="shared" si="556"/>
        <v>9</v>
      </c>
      <c r="BZ67" s="378" t="str">
        <f t="shared" ref="BZ67:EK67" si="557">IFERROR(VLOOKUP(BZ1,$T$79:$U$252,2,0),"")</f>
        <v/>
      </c>
      <c r="CA67" s="378">
        <f t="shared" si="557"/>
        <v>4</v>
      </c>
      <c r="CB67" s="378" t="str">
        <f t="shared" si="557"/>
        <v/>
      </c>
      <c r="CC67" s="378">
        <f t="shared" si="557"/>
        <v>4</v>
      </c>
      <c r="CD67" s="378" t="str">
        <f t="shared" si="557"/>
        <v/>
      </c>
      <c r="CE67" s="378">
        <f t="shared" si="557"/>
        <v>36</v>
      </c>
      <c r="CF67" s="378">
        <f t="shared" si="557"/>
        <v>5</v>
      </c>
      <c r="CG67" s="378">
        <f t="shared" si="557"/>
        <v>4</v>
      </c>
      <c r="CH67" s="378" t="str">
        <f t="shared" si="557"/>
        <v/>
      </c>
      <c r="CI67" s="378">
        <f t="shared" si="557"/>
        <v>7</v>
      </c>
      <c r="CJ67" s="378" t="str">
        <f t="shared" si="557"/>
        <v/>
      </c>
      <c r="CK67" s="378" t="str">
        <f t="shared" si="557"/>
        <v/>
      </c>
      <c r="CL67" s="378" t="str">
        <f t="shared" si="557"/>
        <v/>
      </c>
      <c r="CM67" s="378" t="str">
        <f t="shared" si="557"/>
        <v/>
      </c>
      <c r="CN67" s="378">
        <f t="shared" si="557"/>
        <v>14</v>
      </c>
      <c r="CO67" s="378" t="str">
        <f t="shared" si="557"/>
        <v/>
      </c>
      <c r="CP67" s="378">
        <f t="shared" si="557"/>
        <v>30</v>
      </c>
      <c r="CQ67" s="378">
        <f t="shared" si="557"/>
        <v>33</v>
      </c>
      <c r="CR67" s="378">
        <f t="shared" si="557"/>
        <v>45</v>
      </c>
      <c r="CS67" s="378" t="str">
        <f t="shared" si="557"/>
        <v/>
      </c>
      <c r="CT67" s="378">
        <f t="shared" si="557"/>
        <v>43</v>
      </c>
      <c r="CU67" s="378">
        <f t="shared" si="557"/>
        <v>35</v>
      </c>
      <c r="CV67" s="378">
        <f t="shared" si="557"/>
        <v>26</v>
      </c>
      <c r="CW67" s="378" t="str">
        <f t="shared" si="557"/>
        <v/>
      </c>
      <c r="CX67" s="378" t="str">
        <f t="shared" si="557"/>
        <v/>
      </c>
      <c r="CY67" s="378">
        <f t="shared" si="557"/>
        <v>30</v>
      </c>
      <c r="CZ67" s="378" t="str">
        <f t="shared" si="557"/>
        <v/>
      </c>
      <c r="DA67" s="378">
        <f t="shared" si="557"/>
        <v>38</v>
      </c>
      <c r="DB67" s="378">
        <f t="shared" si="557"/>
        <v>15</v>
      </c>
      <c r="DC67" s="378">
        <f t="shared" si="557"/>
        <v>15</v>
      </c>
      <c r="DD67" s="378">
        <f t="shared" si="557"/>
        <v>128</v>
      </c>
      <c r="DE67" s="378" t="str">
        <f t="shared" si="557"/>
        <v/>
      </c>
      <c r="DF67" s="378">
        <f t="shared" si="557"/>
        <v>7</v>
      </c>
      <c r="DG67" s="378">
        <f t="shared" si="557"/>
        <v>14</v>
      </c>
      <c r="DH67" s="378" t="str">
        <f t="shared" si="557"/>
        <v/>
      </c>
      <c r="DI67" s="378">
        <f t="shared" si="557"/>
        <v>96</v>
      </c>
      <c r="DJ67" s="378" t="str">
        <f t="shared" si="557"/>
        <v/>
      </c>
      <c r="DK67" s="378">
        <f t="shared" si="557"/>
        <v>4</v>
      </c>
      <c r="DL67" s="378">
        <f t="shared" si="557"/>
        <v>55</v>
      </c>
      <c r="DM67" s="378" t="str">
        <f t="shared" si="557"/>
        <v/>
      </c>
      <c r="DN67" s="378">
        <f t="shared" si="557"/>
        <v>71</v>
      </c>
      <c r="DO67" s="378" t="str">
        <f t="shared" si="557"/>
        <v/>
      </c>
      <c r="DP67" s="378" t="str">
        <f t="shared" si="557"/>
        <v/>
      </c>
      <c r="DQ67" s="378" t="str">
        <f t="shared" si="557"/>
        <v/>
      </c>
      <c r="DR67" s="378">
        <f t="shared" si="557"/>
        <v>37</v>
      </c>
      <c r="DS67" s="378">
        <f t="shared" si="557"/>
        <v>38</v>
      </c>
      <c r="DT67" s="378">
        <f t="shared" si="557"/>
        <v>10</v>
      </c>
      <c r="DU67" s="378" t="str">
        <f t="shared" si="557"/>
        <v/>
      </c>
      <c r="DV67" s="378">
        <f t="shared" si="557"/>
        <v>22</v>
      </c>
      <c r="DW67" s="378">
        <f t="shared" si="557"/>
        <v>73</v>
      </c>
      <c r="DX67" s="378">
        <f t="shared" si="557"/>
        <v>29</v>
      </c>
      <c r="DY67" s="378">
        <f t="shared" si="557"/>
        <v>47</v>
      </c>
      <c r="DZ67" s="378">
        <f t="shared" si="557"/>
        <v>11</v>
      </c>
      <c r="EA67" s="378">
        <f t="shared" si="557"/>
        <v>6</v>
      </c>
      <c r="EB67" s="378" t="str">
        <f t="shared" si="557"/>
        <v/>
      </c>
      <c r="EC67" s="378" t="str">
        <f t="shared" si="557"/>
        <v/>
      </c>
      <c r="ED67" s="378">
        <f t="shared" si="557"/>
        <v>38</v>
      </c>
      <c r="EE67" s="378" t="str">
        <f t="shared" si="557"/>
        <v/>
      </c>
      <c r="EF67" s="378">
        <f t="shared" si="557"/>
        <v>11</v>
      </c>
      <c r="EG67" s="378">
        <f t="shared" si="557"/>
        <v>100</v>
      </c>
      <c r="EH67" s="378">
        <f t="shared" si="557"/>
        <v>13</v>
      </c>
      <c r="EI67" s="378">
        <f t="shared" si="557"/>
        <v>2</v>
      </c>
      <c r="EJ67" s="378">
        <f t="shared" si="557"/>
        <v>10</v>
      </c>
      <c r="EK67" s="378">
        <f t="shared" si="557"/>
        <v>1</v>
      </c>
      <c r="EL67" s="378" t="str">
        <f t="shared" ref="EL67:GW67" si="558">IFERROR(VLOOKUP(EL1,$T$79:$U$252,2,0),"")</f>
        <v/>
      </c>
      <c r="EM67" s="378">
        <f t="shared" si="558"/>
        <v>14</v>
      </c>
      <c r="EN67" s="378">
        <f t="shared" si="558"/>
        <v>102</v>
      </c>
      <c r="EO67" s="378">
        <f t="shared" si="558"/>
        <v>1</v>
      </c>
      <c r="EP67" s="378">
        <f t="shared" si="558"/>
        <v>1</v>
      </c>
      <c r="EQ67" s="378" t="str">
        <f t="shared" si="558"/>
        <v/>
      </c>
      <c r="ER67" s="378" t="str">
        <f t="shared" si="558"/>
        <v/>
      </c>
      <c r="ES67" s="378" t="str">
        <f t="shared" si="558"/>
        <v/>
      </c>
      <c r="ET67" s="378">
        <f t="shared" si="558"/>
        <v>163</v>
      </c>
      <c r="EU67" s="378">
        <f t="shared" si="558"/>
        <v>2</v>
      </c>
      <c r="EV67" s="378">
        <f t="shared" si="558"/>
        <v>0</v>
      </c>
      <c r="EW67" s="378" t="str">
        <f t="shared" si="558"/>
        <v/>
      </c>
      <c r="EX67" s="378" t="str">
        <f t="shared" si="558"/>
        <v/>
      </c>
      <c r="EY67" s="378">
        <f t="shared" si="558"/>
        <v>2</v>
      </c>
      <c r="EZ67" s="378">
        <f t="shared" si="558"/>
        <v>1</v>
      </c>
      <c r="FA67" s="378" t="str">
        <f t="shared" si="558"/>
        <v/>
      </c>
      <c r="FB67" s="378" t="str">
        <f t="shared" si="558"/>
        <v/>
      </c>
      <c r="FC67" s="378">
        <f t="shared" si="558"/>
        <v>94</v>
      </c>
      <c r="FD67" s="378" t="str">
        <f t="shared" si="558"/>
        <v/>
      </c>
      <c r="FE67" s="378">
        <f t="shared" si="558"/>
        <v>1</v>
      </c>
      <c r="FF67" s="378">
        <f t="shared" si="558"/>
        <v>2</v>
      </c>
      <c r="FG67" s="378">
        <f t="shared" si="558"/>
        <v>2</v>
      </c>
      <c r="FH67" s="378">
        <f t="shared" si="558"/>
        <v>1</v>
      </c>
      <c r="FI67" s="378">
        <f t="shared" si="558"/>
        <v>0</v>
      </c>
      <c r="FJ67" s="378" t="str">
        <f t="shared" si="558"/>
        <v/>
      </c>
      <c r="FK67" s="378" t="str">
        <f t="shared" si="558"/>
        <v/>
      </c>
      <c r="FL67" s="378">
        <f t="shared" si="558"/>
        <v>1</v>
      </c>
      <c r="FM67" s="378">
        <f t="shared" si="558"/>
        <v>221</v>
      </c>
      <c r="FN67" s="378">
        <f t="shared" si="558"/>
        <v>32</v>
      </c>
      <c r="FO67" s="378" t="str">
        <f t="shared" si="558"/>
        <v/>
      </c>
      <c r="FP67" s="378">
        <f t="shared" si="558"/>
        <v>71</v>
      </c>
      <c r="FQ67" s="378">
        <f t="shared" si="558"/>
        <v>1</v>
      </c>
      <c r="FR67" s="378">
        <f t="shared" si="558"/>
        <v>71</v>
      </c>
      <c r="FS67" s="378" t="str">
        <f t="shared" si="558"/>
        <v/>
      </c>
      <c r="FT67" s="378" t="str">
        <f t="shared" si="558"/>
        <v/>
      </c>
      <c r="FU67" s="378">
        <f t="shared" si="558"/>
        <v>1</v>
      </c>
      <c r="FV67" s="378" t="str">
        <f t="shared" si="558"/>
        <v/>
      </c>
      <c r="FW67" s="378" t="str">
        <f t="shared" si="558"/>
        <v/>
      </c>
      <c r="FX67" s="378">
        <f t="shared" si="558"/>
        <v>87</v>
      </c>
      <c r="FY67" s="378" t="str">
        <f t="shared" si="558"/>
        <v/>
      </c>
      <c r="FZ67" s="378" t="str">
        <f t="shared" si="558"/>
        <v/>
      </c>
      <c r="GA67" s="378" t="str">
        <f t="shared" si="558"/>
        <v/>
      </c>
      <c r="GB67" s="378">
        <f t="shared" si="558"/>
        <v>15</v>
      </c>
      <c r="GC67" s="378">
        <f t="shared" si="558"/>
        <v>66</v>
      </c>
      <c r="GD67" s="378">
        <f t="shared" si="558"/>
        <v>12</v>
      </c>
      <c r="GE67" s="378">
        <f t="shared" si="558"/>
        <v>7</v>
      </c>
      <c r="GF67" s="378">
        <f t="shared" si="558"/>
        <v>13</v>
      </c>
      <c r="GG67" s="378">
        <f t="shared" si="558"/>
        <v>15</v>
      </c>
      <c r="GH67" s="378">
        <f t="shared" si="558"/>
        <v>1</v>
      </c>
      <c r="GI67" s="378" t="str">
        <f t="shared" si="558"/>
        <v/>
      </c>
      <c r="GJ67" s="378" t="str">
        <f t="shared" si="558"/>
        <v/>
      </c>
      <c r="GK67" s="378">
        <f t="shared" si="558"/>
        <v>7</v>
      </c>
      <c r="GL67" s="378">
        <f t="shared" si="558"/>
        <v>322</v>
      </c>
      <c r="GM67" s="378">
        <f t="shared" si="558"/>
        <v>7</v>
      </c>
      <c r="GN67" s="378" t="str">
        <f t="shared" si="558"/>
        <v/>
      </c>
      <c r="GO67" s="378" t="str">
        <f t="shared" si="558"/>
        <v/>
      </c>
      <c r="GP67" s="378" t="str">
        <f t="shared" si="558"/>
        <v/>
      </c>
      <c r="GQ67" s="378" t="str">
        <f t="shared" si="558"/>
        <v/>
      </c>
      <c r="GR67" s="378">
        <f t="shared" si="558"/>
        <v>42</v>
      </c>
      <c r="GS67" s="378">
        <f t="shared" si="558"/>
        <v>16</v>
      </c>
      <c r="GT67" s="378">
        <f t="shared" si="558"/>
        <v>22</v>
      </c>
      <c r="GU67" s="378">
        <f t="shared" si="558"/>
        <v>11</v>
      </c>
      <c r="GV67" s="378">
        <f t="shared" si="558"/>
        <v>5</v>
      </c>
      <c r="GW67" s="378" t="str">
        <f t="shared" si="558"/>
        <v/>
      </c>
      <c r="GX67" s="378">
        <f t="shared" ref="GX67:HB67" si="559">IFERROR(VLOOKUP(GX1,$T$79:$U$252,2,0),"")</f>
        <v>10</v>
      </c>
      <c r="GY67" s="378">
        <f t="shared" si="559"/>
        <v>34</v>
      </c>
      <c r="GZ67" s="378">
        <f t="shared" si="559"/>
        <v>2</v>
      </c>
      <c r="HA67" s="378">
        <f t="shared" si="559"/>
        <v>8</v>
      </c>
      <c r="HB67" s="378" t="str">
        <f t="shared" si="559"/>
        <v/>
      </c>
      <c r="HJ67" s="274"/>
      <c r="HK67" s="274"/>
      <c r="HL67" s="274"/>
      <c r="HM67" s="274"/>
      <c r="HN67" s="274"/>
      <c r="HO67" s="274"/>
      <c r="HP67" s="274"/>
      <c r="HQ67" s="274"/>
      <c r="HR67" s="274"/>
      <c r="HS67" s="274"/>
      <c r="HT67" s="274"/>
      <c r="HU67" s="274"/>
      <c r="HV67" s="274"/>
      <c r="HW67" s="274"/>
      <c r="HX67" s="274"/>
      <c r="HY67" s="274"/>
      <c r="HZ67" s="274"/>
      <c r="IA67" s="274"/>
      <c r="IB67" s="274"/>
      <c r="IC67" s="274"/>
      <c r="ID67" s="274"/>
      <c r="IE67" s="274"/>
      <c r="IF67" s="377"/>
      <c r="IG67" s="377"/>
      <c r="IH67" s="377"/>
      <c r="II67" s="377"/>
      <c r="IJ67" s="377"/>
      <c r="IK67" s="377"/>
      <c r="IL67" s="377"/>
      <c r="IM67" s="377"/>
      <c r="IN67" s="377"/>
    </row>
    <row r="68" spans="1:248" s="382" customFormat="1" ht="27.75" customHeight="1">
      <c r="A68" s="379"/>
      <c r="B68" s="380" t="s">
        <v>358</v>
      </c>
      <c r="C68" s="381">
        <f>SUM(C64:C65)</f>
        <v>1541</v>
      </c>
      <c r="D68" s="379"/>
      <c r="E68" s="379"/>
      <c r="F68" s="379"/>
      <c r="G68" s="379"/>
      <c r="H68" s="379"/>
      <c r="I68" s="379"/>
      <c r="J68" s="379"/>
      <c r="K68" s="379"/>
      <c r="L68" s="379"/>
      <c r="M68" s="379"/>
      <c r="N68" s="379"/>
      <c r="O68" s="379"/>
      <c r="P68" s="379"/>
      <c r="Q68" s="379"/>
      <c r="R68" s="379"/>
      <c r="S68" s="379"/>
      <c r="T68" s="379"/>
      <c r="U68" s="379"/>
      <c r="V68" s="379"/>
      <c r="W68" s="379"/>
      <c r="X68" s="379"/>
      <c r="Y68" s="379"/>
      <c r="Z68" s="379"/>
      <c r="AA68" s="379"/>
      <c r="AB68" s="379"/>
      <c r="AC68" s="379"/>
      <c r="AD68" s="379"/>
      <c r="AE68" s="379"/>
      <c r="AF68" s="379"/>
      <c r="AG68" s="379"/>
      <c r="AH68" s="379"/>
      <c r="AI68" s="379"/>
      <c r="AJ68" s="379"/>
      <c r="AK68" s="379"/>
      <c r="AL68" s="379"/>
      <c r="AM68" s="379"/>
      <c r="AN68" s="379"/>
      <c r="AO68" s="379"/>
      <c r="AP68" s="379"/>
      <c r="AQ68" s="379"/>
      <c r="AR68" s="379"/>
      <c r="AS68" s="379"/>
      <c r="AT68" s="379"/>
      <c r="AU68" s="379"/>
      <c r="AV68" s="379"/>
      <c r="AW68" s="379"/>
      <c r="AX68" s="379"/>
      <c r="AY68" s="379"/>
      <c r="AZ68" s="379"/>
      <c r="BA68" s="379"/>
      <c r="BB68" s="379"/>
      <c r="BC68" s="379"/>
      <c r="BD68" s="379"/>
      <c r="BE68" s="379"/>
      <c r="BF68" s="379"/>
      <c r="BG68" s="379"/>
      <c r="BH68" s="379"/>
      <c r="BI68" s="379"/>
      <c r="BJ68" s="379"/>
      <c r="BK68" s="379"/>
      <c r="BL68" s="379"/>
      <c r="BM68" s="379"/>
      <c r="BN68" s="379"/>
      <c r="BO68" s="379"/>
      <c r="BP68" s="379"/>
      <c r="BQ68" s="379"/>
      <c r="BR68" s="379"/>
      <c r="BS68" s="379"/>
      <c r="BT68" s="379"/>
      <c r="BU68" s="379"/>
      <c r="BV68" s="379"/>
      <c r="BW68" s="379"/>
      <c r="BX68" s="379"/>
      <c r="BY68" s="379"/>
      <c r="BZ68" s="379"/>
      <c r="CA68" s="379"/>
      <c r="CB68" s="379"/>
      <c r="CC68" s="379"/>
      <c r="CD68" s="379"/>
      <c r="CE68" s="379"/>
      <c r="CF68" s="379"/>
      <c r="CG68" s="379"/>
      <c r="CH68" s="379"/>
      <c r="CI68" s="379"/>
      <c r="CJ68" s="379"/>
      <c r="CK68" s="379"/>
      <c r="CL68" s="379"/>
      <c r="CM68" s="379"/>
      <c r="CN68" s="379"/>
      <c r="CO68" s="379"/>
      <c r="CP68" s="379"/>
      <c r="CQ68" s="379"/>
      <c r="CR68" s="379"/>
      <c r="CS68" s="379"/>
      <c r="CT68" s="379"/>
      <c r="CU68" s="379"/>
      <c r="CV68" s="379"/>
      <c r="CW68" s="379"/>
      <c r="CX68" s="379"/>
      <c r="CY68" s="379"/>
      <c r="CZ68" s="379"/>
      <c r="DA68" s="379"/>
      <c r="DB68" s="379"/>
      <c r="DC68" s="379"/>
      <c r="DD68" s="379"/>
      <c r="DE68" s="379"/>
      <c r="DF68" s="379"/>
      <c r="DG68" s="379"/>
      <c r="DH68" s="379"/>
      <c r="DI68" s="379"/>
      <c r="DJ68" s="379"/>
      <c r="DK68" s="379"/>
      <c r="DL68" s="379"/>
      <c r="DM68" s="379"/>
      <c r="DN68" s="379"/>
      <c r="DO68" s="379"/>
      <c r="DP68" s="379"/>
      <c r="DQ68" s="379"/>
      <c r="DR68" s="379"/>
      <c r="DS68" s="379"/>
      <c r="DT68" s="379"/>
      <c r="DU68" s="379"/>
      <c r="DV68" s="379"/>
      <c r="DW68" s="379"/>
      <c r="DX68" s="379"/>
      <c r="DY68" s="379"/>
      <c r="DZ68" s="379"/>
      <c r="EA68" s="379"/>
      <c r="EB68" s="379"/>
      <c r="EC68" s="379"/>
      <c r="ED68" s="379"/>
      <c r="EE68" s="379"/>
      <c r="EF68" s="379"/>
      <c r="EG68" s="379"/>
      <c r="EH68" s="379"/>
      <c r="EI68" s="379"/>
      <c r="EJ68" s="379"/>
      <c r="EK68" s="379"/>
      <c r="EL68" s="379"/>
      <c r="EM68" s="379"/>
      <c r="EN68" s="379"/>
      <c r="EO68" s="379"/>
      <c r="EP68" s="379"/>
      <c r="EQ68" s="379"/>
      <c r="ER68" s="379"/>
      <c r="ES68" s="379"/>
      <c r="ET68" s="379"/>
      <c r="EU68" s="379"/>
      <c r="EV68" s="379"/>
      <c r="EW68" s="379"/>
      <c r="EX68" s="379"/>
      <c r="EY68" s="379"/>
      <c r="EZ68" s="379"/>
      <c r="FA68" s="379"/>
      <c r="FB68" s="379"/>
      <c r="FC68" s="379"/>
      <c r="FD68" s="379"/>
      <c r="FE68" s="379"/>
      <c r="FF68" s="379"/>
      <c r="FG68" s="379"/>
      <c r="FH68" s="379"/>
      <c r="FI68" s="379"/>
      <c r="FJ68" s="379"/>
      <c r="FK68" s="379"/>
      <c r="FL68" s="379"/>
      <c r="FM68" s="379"/>
      <c r="FN68" s="379"/>
      <c r="FO68" s="379"/>
      <c r="FP68" s="379"/>
      <c r="FQ68" s="379"/>
      <c r="FR68" s="379"/>
      <c r="FS68" s="379"/>
      <c r="FT68" s="379"/>
      <c r="FU68" s="379"/>
      <c r="FV68" s="379"/>
      <c r="FW68" s="379"/>
      <c r="FX68" s="379"/>
      <c r="FY68" s="379"/>
      <c r="FZ68" s="379"/>
      <c r="GA68" s="379"/>
      <c r="GB68" s="379"/>
      <c r="GC68" s="379"/>
      <c r="GD68" s="379"/>
      <c r="GE68" s="379"/>
      <c r="GF68" s="379"/>
      <c r="GG68" s="367"/>
      <c r="GH68" s="379"/>
      <c r="GI68" s="379"/>
      <c r="GJ68" s="379"/>
      <c r="GK68" s="379"/>
      <c r="GL68" s="379"/>
      <c r="GM68" s="379"/>
      <c r="GN68" s="379"/>
      <c r="GO68" s="379"/>
      <c r="GP68" s="379"/>
      <c r="GQ68" s="379"/>
      <c r="GR68" s="379"/>
      <c r="GS68" s="379"/>
      <c r="GT68" s="379"/>
      <c r="GU68" s="379"/>
      <c r="GV68" s="379"/>
      <c r="GW68" s="379"/>
      <c r="GX68" s="379"/>
      <c r="GY68" s="379"/>
      <c r="GZ68" s="379"/>
      <c r="HA68" s="379"/>
      <c r="HB68" s="379"/>
      <c r="HE68" s="383"/>
      <c r="HF68" s="383"/>
      <c r="HG68" s="383"/>
      <c r="HH68" s="383"/>
      <c r="HI68" s="383"/>
      <c r="HK68" s="384"/>
      <c r="HL68" s="384"/>
      <c r="HM68" s="384"/>
      <c r="HN68" s="384"/>
      <c r="HO68" s="384"/>
      <c r="HP68" s="384"/>
      <c r="HQ68" s="384"/>
      <c r="HR68" s="385"/>
      <c r="HS68" s="384"/>
      <c r="HT68" s="384"/>
      <c r="HU68" s="384"/>
      <c r="HV68" s="384"/>
      <c r="HW68" s="384"/>
      <c r="HX68" s="384"/>
      <c r="HY68" s="384"/>
      <c r="HZ68" s="384"/>
      <c r="IA68" s="384"/>
      <c r="IB68" s="384"/>
      <c r="IC68" s="384"/>
      <c r="ID68" s="384"/>
      <c r="IE68" s="384"/>
      <c r="IF68" s="384"/>
      <c r="IG68" s="384"/>
      <c r="IH68" s="384"/>
      <c r="II68" s="384"/>
      <c r="IJ68" s="384"/>
      <c r="IK68" s="384"/>
      <c r="IL68" s="384"/>
      <c r="IM68" s="384"/>
      <c r="IN68" s="384"/>
    </row>
    <row r="69" spans="1:248" s="389" customFormat="1" ht="19.899999999999999" customHeight="1">
      <c r="A69" s="386"/>
      <c r="B69" s="380" t="s">
        <v>359</v>
      </c>
      <c r="C69" s="387">
        <f>C59+C60</f>
        <v>5455</v>
      </c>
      <c r="D69" s="387">
        <f>D59+D60</f>
        <v>111</v>
      </c>
      <c r="E69" s="387">
        <f t="shared" ref="E69:BP69" si="560">E59+E60</f>
        <v>113</v>
      </c>
      <c r="F69" s="387">
        <f t="shared" si="560"/>
        <v>129</v>
      </c>
      <c r="G69" s="387">
        <f t="shared" si="560"/>
        <v>139</v>
      </c>
      <c r="H69" s="387">
        <f t="shared" si="560"/>
        <v>133</v>
      </c>
      <c r="I69" s="387">
        <f t="shared" si="560"/>
        <v>117</v>
      </c>
      <c r="J69" s="387">
        <f t="shared" si="560"/>
        <v>56</v>
      </c>
      <c r="K69" s="387">
        <f t="shared" si="560"/>
        <v>38</v>
      </c>
      <c r="L69" s="387">
        <f t="shared" si="560"/>
        <v>94</v>
      </c>
      <c r="M69" s="387">
        <f t="shared" si="560"/>
        <v>836</v>
      </c>
      <c r="N69" s="387">
        <f t="shared" si="560"/>
        <v>42</v>
      </c>
      <c r="O69" s="387">
        <f t="shared" si="560"/>
        <v>1</v>
      </c>
      <c r="P69" s="387">
        <f t="shared" si="560"/>
        <v>43</v>
      </c>
      <c r="Q69" s="387">
        <f t="shared" si="560"/>
        <v>62</v>
      </c>
      <c r="R69" s="387">
        <f t="shared" si="560"/>
        <v>75</v>
      </c>
      <c r="S69" s="387">
        <f t="shared" si="560"/>
        <v>2</v>
      </c>
      <c r="T69" s="387">
        <f t="shared" si="560"/>
        <v>77</v>
      </c>
      <c r="U69" s="387">
        <f t="shared" si="560"/>
        <v>26</v>
      </c>
      <c r="V69" s="387">
        <f t="shared" si="560"/>
        <v>16</v>
      </c>
      <c r="W69" s="387">
        <f t="shared" si="560"/>
        <v>23</v>
      </c>
      <c r="X69" s="387">
        <f t="shared" si="560"/>
        <v>39</v>
      </c>
      <c r="Y69" s="387">
        <f t="shared" si="560"/>
        <v>15</v>
      </c>
      <c r="Z69" s="387">
        <f t="shared" si="560"/>
        <v>2</v>
      </c>
      <c r="AA69" s="387">
        <f t="shared" si="560"/>
        <v>17</v>
      </c>
      <c r="AB69" s="387">
        <f t="shared" si="560"/>
        <v>2</v>
      </c>
      <c r="AC69" s="387">
        <f t="shared" si="560"/>
        <v>10</v>
      </c>
      <c r="AD69" s="387">
        <f t="shared" si="560"/>
        <v>2</v>
      </c>
      <c r="AE69" s="387">
        <f t="shared" si="560"/>
        <v>14</v>
      </c>
      <c r="AF69" s="387">
        <f t="shared" si="560"/>
        <v>61</v>
      </c>
      <c r="AG69" s="387">
        <f t="shared" si="560"/>
        <v>18</v>
      </c>
      <c r="AH69" s="387">
        <f t="shared" si="560"/>
        <v>0</v>
      </c>
      <c r="AI69" s="387">
        <f t="shared" si="560"/>
        <v>15</v>
      </c>
      <c r="AJ69" s="387">
        <f t="shared" si="560"/>
        <v>0</v>
      </c>
      <c r="AK69" s="387">
        <f t="shared" si="560"/>
        <v>15</v>
      </c>
      <c r="AL69" s="387">
        <f t="shared" si="560"/>
        <v>15</v>
      </c>
      <c r="AM69" s="387">
        <f t="shared" si="560"/>
        <v>1</v>
      </c>
      <c r="AN69" s="387">
        <f t="shared" si="560"/>
        <v>16</v>
      </c>
      <c r="AO69" s="387">
        <f t="shared" si="560"/>
        <v>31</v>
      </c>
      <c r="AP69" s="387">
        <f t="shared" si="560"/>
        <v>388</v>
      </c>
      <c r="AQ69" s="387">
        <f t="shared" si="560"/>
        <v>29</v>
      </c>
      <c r="AR69" s="387">
        <f t="shared" si="560"/>
        <v>204</v>
      </c>
      <c r="AS69" s="387">
        <f t="shared" si="560"/>
        <v>0</v>
      </c>
      <c r="AT69" s="387">
        <f t="shared" si="560"/>
        <v>204</v>
      </c>
      <c r="AU69" s="387">
        <f t="shared" si="560"/>
        <v>11</v>
      </c>
      <c r="AV69" s="387">
        <f t="shared" si="560"/>
        <v>144</v>
      </c>
      <c r="AW69" s="387">
        <f t="shared" si="560"/>
        <v>95</v>
      </c>
      <c r="AX69" s="387">
        <f t="shared" si="560"/>
        <v>0</v>
      </c>
      <c r="AY69" s="387">
        <f t="shared" si="560"/>
        <v>56</v>
      </c>
      <c r="AZ69" s="387">
        <f t="shared" si="560"/>
        <v>72</v>
      </c>
      <c r="BA69" s="387">
        <f t="shared" si="560"/>
        <v>0</v>
      </c>
      <c r="BB69" s="387">
        <f t="shared" si="560"/>
        <v>0</v>
      </c>
      <c r="BC69" s="387">
        <f t="shared" si="560"/>
        <v>52</v>
      </c>
      <c r="BD69" s="387">
        <f t="shared" si="560"/>
        <v>168</v>
      </c>
      <c r="BE69" s="387">
        <f t="shared" si="560"/>
        <v>1</v>
      </c>
      <c r="BF69" s="387">
        <f t="shared" si="560"/>
        <v>588</v>
      </c>
      <c r="BG69" s="387">
        <f t="shared" si="560"/>
        <v>832</v>
      </c>
      <c r="BH69" s="387">
        <f t="shared" si="560"/>
        <v>56</v>
      </c>
      <c r="BI69" s="387">
        <f t="shared" si="560"/>
        <v>6</v>
      </c>
      <c r="BJ69" s="387">
        <f t="shared" si="560"/>
        <v>91</v>
      </c>
      <c r="BK69" s="387">
        <f t="shared" si="560"/>
        <v>51</v>
      </c>
      <c r="BL69" s="387">
        <f t="shared" si="560"/>
        <v>38</v>
      </c>
      <c r="BM69" s="387">
        <f t="shared" si="560"/>
        <v>95</v>
      </c>
      <c r="BN69" s="387">
        <f t="shared" si="560"/>
        <v>1</v>
      </c>
      <c r="BO69" s="387">
        <f t="shared" si="560"/>
        <v>0</v>
      </c>
      <c r="BP69" s="387">
        <f t="shared" si="560"/>
        <v>44</v>
      </c>
      <c r="BQ69" s="387">
        <f t="shared" ref="BQ69:EB69" si="561">BQ59+BQ60</f>
        <v>23</v>
      </c>
      <c r="BR69" s="387">
        <f t="shared" si="561"/>
        <v>68</v>
      </c>
      <c r="BS69" s="387">
        <f t="shared" si="561"/>
        <v>405</v>
      </c>
      <c r="BT69" s="387">
        <f t="shared" si="561"/>
        <v>10</v>
      </c>
      <c r="BU69" s="387">
        <f t="shared" si="561"/>
        <v>7</v>
      </c>
      <c r="BV69" s="387">
        <f t="shared" si="561"/>
        <v>16</v>
      </c>
      <c r="BW69" s="387">
        <f t="shared" si="561"/>
        <v>32</v>
      </c>
      <c r="BX69" s="387">
        <f t="shared" si="561"/>
        <v>44</v>
      </c>
      <c r="BY69" s="387">
        <f t="shared" si="561"/>
        <v>10</v>
      </c>
      <c r="BZ69" s="387">
        <f t="shared" si="561"/>
        <v>0</v>
      </c>
      <c r="CA69" s="387">
        <f t="shared" si="561"/>
        <v>4</v>
      </c>
      <c r="CB69" s="387">
        <f t="shared" si="561"/>
        <v>0</v>
      </c>
      <c r="CC69" s="387">
        <f t="shared" si="561"/>
        <v>6</v>
      </c>
      <c r="CD69" s="387">
        <f t="shared" si="561"/>
        <v>20</v>
      </c>
      <c r="CE69" s="387">
        <f t="shared" si="561"/>
        <v>39</v>
      </c>
      <c r="CF69" s="387">
        <f t="shared" si="561"/>
        <v>6</v>
      </c>
      <c r="CG69" s="387">
        <f t="shared" si="561"/>
        <v>5</v>
      </c>
      <c r="CH69" s="387">
        <f>CH59+CH60</f>
        <v>11</v>
      </c>
      <c r="CI69" s="387">
        <f t="shared" si="561"/>
        <v>10</v>
      </c>
      <c r="CJ69" s="387">
        <f t="shared" si="561"/>
        <v>0</v>
      </c>
      <c r="CK69" s="387">
        <f>CK59+CK60</f>
        <v>0</v>
      </c>
      <c r="CL69" s="387">
        <f>CL59+CL60</f>
        <v>0</v>
      </c>
      <c r="CM69" s="387"/>
      <c r="CN69" s="387">
        <f t="shared" si="561"/>
        <v>14</v>
      </c>
      <c r="CO69" s="387">
        <f t="shared" si="561"/>
        <v>203</v>
      </c>
      <c r="CP69" s="387">
        <f t="shared" si="561"/>
        <v>33</v>
      </c>
      <c r="CQ69" s="387">
        <f t="shared" si="561"/>
        <v>35</v>
      </c>
      <c r="CR69" s="387">
        <f t="shared" si="561"/>
        <v>47</v>
      </c>
      <c r="CS69" s="387">
        <f t="shared" si="561"/>
        <v>82</v>
      </c>
      <c r="CT69" s="387">
        <f t="shared" si="561"/>
        <v>44</v>
      </c>
      <c r="CU69" s="387">
        <f t="shared" si="561"/>
        <v>37</v>
      </c>
      <c r="CV69" s="387">
        <f t="shared" si="561"/>
        <v>26</v>
      </c>
      <c r="CW69" s="387">
        <f t="shared" si="561"/>
        <v>0</v>
      </c>
      <c r="CX69" s="387">
        <f t="shared" si="561"/>
        <v>63</v>
      </c>
      <c r="CY69" s="387">
        <f t="shared" si="561"/>
        <v>30</v>
      </c>
      <c r="CZ69" s="387">
        <f t="shared" si="561"/>
        <v>252</v>
      </c>
      <c r="DA69" s="387">
        <f t="shared" si="561"/>
        <v>45</v>
      </c>
      <c r="DB69" s="387">
        <f t="shared" si="561"/>
        <v>21</v>
      </c>
      <c r="DC69" s="387">
        <f t="shared" si="561"/>
        <v>18</v>
      </c>
      <c r="DD69" s="387">
        <f t="shared" si="561"/>
        <v>154</v>
      </c>
      <c r="DE69" s="387">
        <f t="shared" si="561"/>
        <v>238</v>
      </c>
      <c r="DF69" s="387">
        <f t="shared" si="561"/>
        <v>7</v>
      </c>
      <c r="DG69" s="387">
        <f t="shared" si="561"/>
        <v>16</v>
      </c>
      <c r="DH69" s="387">
        <f t="shared" si="561"/>
        <v>0</v>
      </c>
      <c r="DI69" s="387">
        <f t="shared" si="561"/>
        <v>114</v>
      </c>
      <c r="DJ69" s="387">
        <f t="shared" si="561"/>
        <v>0</v>
      </c>
      <c r="DK69" s="387">
        <f t="shared" si="561"/>
        <v>4</v>
      </c>
      <c r="DL69" s="387">
        <f t="shared" si="561"/>
        <v>67</v>
      </c>
      <c r="DM69" s="387">
        <f t="shared" si="561"/>
        <v>0</v>
      </c>
      <c r="DN69" s="387">
        <f t="shared" si="561"/>
        <v>78</v>
      </c>
      <c r="DO69" s="387">
        <f t="shared" si="561"/>
        <v>0</v>
      </c>
      <c r="DP69" s="387">
        <f t="shared" si="561"/>
        <v>263</v>
      </c>
      <c r="DQ69" s="387">
        <f t="shared" si="561"/>
        <v>524</v>
      </c>
      <c r="DR69" s="387">
        <f t="shared" si="561"/>
        <v>38</v>
      </c>
      <c r="DS69" s="387">
        <f t="shared" si="561"/>
        <v>40</v>
      </c>
      <c r="DT69" s="387">
        <f t="shared" si="561"/>
        <v>10</v>
      </c>
      <c r="DU69" s="387">
        <f t="shared" si="561"/>
        <v>50</v>
      </c>
      <c r="DV69" s="387">
        <f t="shared" si="561"/>
        <v>23</v>
      </c>
      <c r="DW69" s="387">
        <f t="shared" si="561"/>
        <v>75</v>
      </c>
      <c r="DX69" s="387">
        <f t="shared" si="561"/>
        <v>30</v>
      </c>
      <c r="DY69" s="387">
        <f t="shared" si="561"/>
        <v>48</v>
      </c>
      <c r="DZ69" s="387">
        <f t="shared" si="561"/>
        <v>12</v>
      </c>
      <c r="EA69" s="387">
        <f t="shared" si="561"/>
        <v>6</v>
      </c>
      <c r="EB69" s="387">
        <f t="shared" si="561"/>
        <v>18</v>
      </c>
      <c r="EC69" s="387">
        <f t="shared" ref="EC69:GN69" si="562">EC59+EC60</f>
        <v>282</v>
      </c>
      <c r="ED69" s="387">
        <f t="shared" si="562"/>
        <v>43</v>
      </c>
      <c r="EE69" s="387">
        <f t="shared" si="562"/>
        <v>43</v>
      </c>
      <c r="EF69" s="387">
        <f t="shared" si="562"/>
        <v>11</v>
      </c>
      <c r="EG69" s="387">
        <f t="shared" si="562"/>
        <v>101</v>
      </c>
      <c r="EH69" s="387">
        <f t="shared" si="562"/>
        <v>13</v>
      </c>
      <c r="EI69" s="387">
        <f t="shared" si="562"/>
        <v>2</v>
      </c>
      <c r="EJ69" s="387">
        <f t="shared" si="562"/>
        <v>11</v>
      </c>
      <c r="EK69" s="387">
        <f t="shared" si="562"/>
        <v>1</v>
      </c>
      <c r="EL69" s="387">
        <f t="shared" si="562"/>
        <v>27</v>
      </c>
      <c r="EM69" s="387">
        <f t="shared" si="562"/>
        <v>15</v>
      </c>
      <c r="EN69" s="387">
        <f t="shared" si="562"/>
        <v>106</v>
      </c>
      <c r="EO69" s="387">
        <f t="shared" si="562"/>
        <v>1</v>
      </c>
      <c r="EP69" s="387">
        <f t="shared" si="562"/>
        <v>1</v>
      </c>
      <c r="EQ69" s="387">
        <f t="shared" si="562"/>
        <v>1</v>
      </c>
      <c r="ER69" s="387">
        <f t="shared" si="562"/>
        <v>0</v>
      </c>
      <c r="ES69" s="387">
        <f t="shared" si="562"/>
        <v>0</v>
      </c>
      <c r="ET69" s="387">
        <f t="shared" si="562"/>
        <v>170</v>
      </c>
      <c r="EU69" s="387">
        <f t="shared" si="562"/>
        <v>2</v>
      </c>
      <c r="EV69" s="387">
        <f t="shared" si="562"/>
        <v>1</v>
      </c>
      <c r="EW69" s="387">
        <f t="shared" si="562"/>
        <v>0</v>
      </c>
      <c r="EX69" s="387">
        <f t="shared" si="562"/>
        <v>0</v>
      </c>
      <c r="EY69" s="387">
        <f t="shared" si="562"/>
        <v>2</v>
      </c>
      <c r="EZ69" s="387">
        <f t="shared" si="562"/>
        <v>1</v>
      </c>
      <c r="FA69" s="387">
        <f t="shared" si="562"/>
        <v>179</v>
      </c>
      <c r="FB69" s="387">
        <f t="shared" si="562"/>
        <v>439</v>
      </c>
      <c r="FC69" s="387">
        <f t="shared" si="562"/>
        <v>95</v>
      </c>
      <c r="FD69" s="387">
        <f t="shared" si="562"/>
        <v>95</v>
      </c>
      <c r="FE69" s="387">
        <f t="shared" si="562"/>
        <v>1</v>
      </c>
      <c r="FF69" s="387">
        <f t="shared" si="562"/>
        <v>2</v>
      </c>
      <c r="FG69" s="387">
        <f t="shared" si="562"/>
        <v>2</v>
      </c>
      <c r="FH69" s="387">
        <f t="shared" si="562"/>
        <v>1</v>
      </c>
      <c r="FI69" s="387">
        <f t="shared" si="562"/>
        <v>1</v>
      </c>
      <c r="FJ69" s="387">
        <f t="shared" si="562"/>
        <v>0</v>
      </c>
      <c r="FK69" s="387">
        <f t="shared" si="562"/>
        <v>7</v>
      </c>
      <c r="FL69" s="387">
        <f t="shared" si="562"/>
        <v>1</v>
      </c>
      <c r="FM69" s="387">
        <f t="shared" si="562"/>
        <v>230</v>
      </c>
      <c r="FN69" s="387">
        <f t="shared" si="562"/>
        <v>33</v>
      </c>
      <c r="FO69" s="387">
        <f t="shared" si="562"/>
        <v>0</v>
      </c>
      <c r="FP69" s="387">
        <f t="shared" si="562"/>
        <v>72</v>
      </c>
      <c r="FQ69" s="387">
        <f t="shared" si="562"/>
        <v>1</v>
      </c>
      <c r="FR69" s="387">
        <f t="shared" si="562"/>
        <v>76</v>
      </c>
      <c r="FS69" s="387">
        <f t="shared" si="562"/>
        <v>0</v>
      </c>
      <c r="FT69" s="387">
        <f t="shared" si="562"/>
        <v>0</v>
      </c>
      <c r="FU69" s="387">
        <f t="shared" si="562"/>
        <v>1</v>
      </c>
      <c r="FV69" s="387">
        <f t="shared" si="562"/>
        <v>0</v>
      </c>
      <c r="FW69" s="387">
        <f t="shared" si="562"/>
        <v>0</v>
      </c>
      <c r="FX69" s="387">
        <f t="shared" si="562"/>
        <v>91</v>
      </c>
      <c r="FY69" s="387">
        <f t="shared" si="562"/>
        <v>0</v>
      </c>
      <c r="FZ69" s="387">
        <f t="shared" si="562"/>
        <v>505</v>
      </c>
      <c r="GA69" s="387">
        <f t="shared" si="562"/>
        <v>512</v>
      </c>
      <c r="GB69" s="387">
        <f t="shared" si="562"/>
        <v>17</v>
      </c>
      <c r="GC69" s="387">
        <f t="shared" si="562"/>
        <v>70</v>
      </c>
      <c r="GD69" s="387">
        <f t="shared" si="562"/>
        <v>12</v>
      </c>
      <c r="GE69" s="387">
        <f t="shared" si="562"/>
        <v>7</v>
      </c>
      <c r="GF69" s="387">
        <f t="shared" si="562"/>
        <v>16</v>
      </c>
      <c r="GG69" s="388">
        <f t="shared" si="562"/>
        <v>15</v>
      </c>
      <c r="GH69" s="387">
        <f t="shared" si="562"/>
        <v>0</v>
      </c>
      <c r="GI69" s="387">
        <f t="shared" si="562"/>
        <v>1</v>
      </c>
      <c r="GJ69" s="387">
        <f t="shared" si="562"/>
        <v>39</v>
      </c>
      <c r="GK69" s="387">
        <f t="shared" si="562"/>
        <v>7</v>
      </c>
      <c r="GL69" s="387">
        <f t="shared" si="562"/>
        <v>335</v>
      </c>
      <c r="GM69" s="387">
        <f t="shared" si="562"/>
        <v>7</v>
      </c>
      <c r="GN69" s="387">
        <f t="shared" si="562"/>
        <v>0</v>
      </c>
      <c r="GO69" s="387">
        <f>GO59+GO60</f>
        <v>349</v>
      </c>
      <c r="GP69" s="387">
        <f t="shared" ref="GP69:HB69" si="563">GP59+GP60</f>
        <v>361</v>
      </c>
      <c r="GQ69" s="387">
        <f t="shared" si="563"/>
        <v>487</v>
      </c>
      <c r="GR69" s="387">
        <f t="shared" si="563"/>
        <v>45</v>
      </c>
      <c r="GS69" s="387">
        <f t="shared" si="563"/>
        <v>17</v>
      </c>
      <c r="GT69" s="387">
        <f t="shared" si="563"/>
        <v>22</v>
      </c>
      <c r="GU69" s="387">
        <f t="shared" si="563"/>
        <v>11</v>
      </c>
      <c r="GV69" s="387">
        <f t="shared" si="563"/>
        <v>6</v>
      </c>
      <c r="GW69" s="387">
        <f t="shared" si="563"/>
        <v>17</v>
      </c>
      <c r="GX69" s="387">
        <f t="shared" si="563"/>
        <v>12</v>
      </c>
      <c r="GY69" s="387">
        <f t="shared" si="563"/>
        <v>34</v>
      </c>
      <c r="GZ69" s="387">
        <f t="shared" si="563"/>
        <v>2</v>
      </c>
      <c r="HA69" s="387">
        <f>HA59+HA60</f>
        <v>8</v>
      </c>
      <c r="HB69" s="387">
        <f t="shared" si="563"/>
        <v>157</v>
      </c>
      <c r="HH69" s="390"/>
      <c r="HI69" s="390"/>
      <c r="HJ69" s="391"/>
      <c r="HK69" s="384"/>
      <c r="HL69" s="384"/>
      <c r="HM69" s="384"/>
      <c r="HN69" s="384"/>
      <c r="HO69" s="384"/>
      <c r="HP69" s="384"/>
      <c r="HQ69" s="384"/>
      <c r="HR69" s="385"/>
      <c r="HS69" s="384"/>
      <c r="HT69" s="384"/>
      <c r="HU69" s="384"/>
      <c r="HV69" s="384"/>
      <c r="HW69" s="384"/>
      <c r="HX69" s="384"/>
      <c r="HY69" s="384"/>
      <c r="HZ69" s="384"/>
      <c r="IA69" s="384"/>
      <c r="IB69" s="384"/>
      <c r="IC69" s="384"/>
      <c r="ID69" s="384"/>
      <c r="IE69" s="384"/>
      <c r="IF69" s="392"/>
      <c r="IG69" s="392"/>
      <c r="IH69" s="392"/>
      <c r="II69" s="392"/>
      <c r="IJ69" s="392"/>
      <c r="IK69" s="392"/>
      <c r="IL69" s="392"/>
      <c r="IM69" s="392"/>
      <c r="IN69" s="392"/>
    </row>
    <row r="70" spans="1:248" ht="19.899999999999999" customHeight="1">
      <c r="A70" s="393"/>
      <c r="B70" s="394"/>
      <c r="C70" s="395"/>
      <c r="D70" s="396"/>
      <c r="E70" s="396"/>
      <c r="F70" s="396"/>
      <c r="G70" s="396"/>
      <c r="H70" s="396"/>
      <c r="I70" s="396"/>
      <c r="J70" s="396"/>
      <c r="K70" s="396"/>
      <c r="L70" s="396"/>
      <c r="M70" s="397"/>
      <c r="N70" s="396"/>
      <c r="O70" s="396"/>
      <c r="P70" s="396"/>
      <c r="Q70" s="396"/>
      <c r="R70" s="396"/>
      <c r="S70" s="396"/>
      <c r="T70" s="396"/>
      <c r="U70" s="396"/>
      <c r="V70" s="396"/>
      <c r="W70" s="396"/>
      <c r="X70" s="396"/>
      <c r="Y70" s="396"/>
      <c r="Z70" s="396"/>
      <c r="AA70" s="396"/>
      <c r="AB70" s="396"/>
      <c r="AC70" s="396"/>
      <c r="AD70" s="396"/>
      <c r="AE70" s="396"/>
      <c r="AF70" s="396"/>
      <c r="AG70" s="396"/>
      <c r="AH70" s="396"/>
      <c r="AI70" s="396"/>
      <c r="AJ70" s="396"/>
      <c r="AK70" s="396"/>
      <c r="AL70" s="396"/>
      <c r="AM70" s="396"/>
      <c r="AN70" s="396"/>
      <c r="AO70" s="396"/>
      <c r="AP70" s="396"/>
      <c r="AQ70" s="396"/>
      <c r="AR70" s="396"/>
      <c r="AS70" s="396"/>
      <c r="AT70" s="110"/>
      <c r="AU70" s="396"/>
      <c r="AV70" s="396"/>
      <c r="AW70" s="396"/>
      <c r="AX70" s="396"/>
      <c r="AY70" s="396"/>
      <c r="AZ70" s="396"/>
      <c r="BA70" s="396"/>
      <c r="BB70" s="396"/>
      <c r="BC70" s="396"/>
      <c r="BD70" s="396"/>
      <c r="BE70" s="396"/>
      <c r="BF70" s="396"/>
      <c r="BG70" s="396"/>
      <c r="BH70" s="396"/>
      <c r="BI70" s="396"/>
      <c r="BJ70" s="396"/>
      <c r="BK70" s="396"/>
      <c r="BL70" s="396"/>
      <c r="BM70" s="396"/>
      <c r="BN70" s="396"/>
      <c r="BO70" s="396"/>
      <c r="BP70" s="396"/>
      <c r="BQ70" s="396"/>
      <c r="BR70" s="396"/>
      <c r="BS70" s="396"/>
      <c r="BT70" s="396"/>
      <c r="BU70" s="396"/>
      <c r="BV70" s="396"/>
      <c r="BW70" s="396"/>
      <c r="BX70" s="396"/>
      <c r="BY70" s="396"/>
      <c r="BZ70" s="396"/>
      <c r="CA70" s="396"/>
      <c r="CB70" s="396"/>
      <c r="CC70" s="396"/>
      <c r="CD70" s="396"/>
      <c r="CE70" s="396"/>
      <c r="CF70" s="396"/>
      <c r="CG70" s="396"/>
      <c r="CH70" s="396"/>
      <c r="CI70" s="396"/>
      <c r="CJ70" s="396"/>
      <c r="CK70" s="396"/>
      <c r="CL70" s="396"/>
      <c r="CM70" s="396"/>
      <c r="CN70" s="396"/>
      <c r="CO70" s="396"/>
      <c r="CP70" s="396"/>
      <c r="CQ70" s="396"/>
      <c r="CR70" s="396"/>
      <c r="CS70" s="396"/>
      <c r="CT70" s="396"/>
      <c r="CU70" s="396"/>
      <c r="CV70" s="396"/>
      <c r="CW70" s="396"/>
      <c r="CX70" s="396"/>
      <c r="CY70" s="396"/>
      <c r="CZ70" s="396"/>
      <c r="DA70" s="396"/>
      <c r="DB70" s="396"/>
      <c r="DC70" s="396"/>
      <c r="DD70" s="396"/>
      <c r="DE70" s="396"/>
      <c r="DF70" s="396"/>
      <c r="DG70" s="396"/>
      <c r="DH70" s="396"/>
      <c r="DI70" s="396"/>
      <c r="DJ70" s="396"/>
      <c r="DK70" s="396"/>
      <c r="DL70" s="396"/>
      <c r="DM70" s="396"/>
      <c r="DN70" s="396"/>
      <c r="DO70" s="396"/>
      <c r="DP70" s="396"/>
      <c r="DQ70" s="396"/>
      <c r="DR70" s="396"/>
      <c r="DS70" s="396"/>
      <c r="DT70" s="396"/>
      <c r="DU70" s="396"/>
      <c r="DV70" s="396"/>
      <c r="DW70" s="396"/>
      <c r="DX70" s="396"/>
      <c r="DY70" s="396"/>
      <c r="DZ70" s="396"/>
      <c r="EA70" s="396"/>
      <c r="EB70" s="396"/>
      <c r="EC70" s="396"/>
      <c r="ED70" s="396"/>
      <c r="EE70" s="396"/>
      <c r="EF70" s="396"/>
      <c r="EG70" s="396"/>
      <c r="EH70" s="396"/>
      <c r="EI70" s="396"/>
      <c r="EJ70" s="396"/>
      <c r="EK70" s="396"/>
      <c r="EL70" s="396"/>
      <c r="EM70" s="396"/>
      <c r="EN70" s="396"/>
      <c r="EO70" s="396"/>
      <c r="EP70" s="396"/>
      <c r="EQ70" s="396"/>
      <c r="ER70" s="396"/>
      <c r="ES70" s="396"/>
      <c r="ET70" s="396"/>
      <c r="EU70" s="396"/>
      <c r="EV70" s="396"/>
      <c r="EW70" s="396"/>
      <c r="EX70" s="396"/>
      <c r="EY70" s="396"/>
      <c r="EZ70" s="396"/>
      <c r="FA70" s="396"/>
      <c r="FB70" s="396"/>
      <c r="FC70" s="396"/>
      <c r="FD70" s="396"/>
      <c r="FE70" s="396"/>
      <c r="FF70" s="396"/>
      <c r="FG70" s="396"/>
      <c r="FH70" s="396"/>
      <c r="FI70" s="396"/>
      <c r="FJ70" s="396"/>
      <c r="FK70" s="396"/>
      <c r="FL70" s="396"/>
      <c r="FM70" s="396"/>
      <c r="FN70" s="396"/>
      <c r="FO70" s="396"/>
      <c r="FP70" s="396"/>
      <c r="FQ70" s="396"/>
      <c r="FR70" s="396"/>
      <c r="FS70" s="396"/>
      <c r="FT70" s="396"/>
      <c r="FU70" s="396"/>
      <c r="FV70" s="396"/>
      <c r="FW70" s="396"/>
      <c r="FX70" s="396"/>
      <c r="FY70" s="396"/>
      <c r="FZ70" s="396"/>
      <c r="GA70" s="396"/>
      <c r="GB70" s="396"/>
      <c r="GC70" s="396"/>
      <c r="GD70" s="396"/>
      <c r="GE70" s="396"/>
      <c r="GF70" s="396"/>
      <c r="GG70" s="396"/>
      <c r="GH70" s="396"/>
      <c r="GI70" s="396"/>
      <c r="GJ70" s="396"/>
      <c r="GK70" s="396"/>
      <c r="GL70" s="396"/>
      <c r="GM70" s="396"/>
      <c r="GN70" s="396"/>
      <c r="GO70" s="396"/>
      <c r="GP70" s="396"/>
      <c r="GQ70" s="396"/>
      <c r="GR70" s="396"/>
      <c r="GS70" s="396"/>
      <c r="GT70" s="396"/>
      <c r="GU70" s="396"/>
      <c r="GV70" s="396"/>
      <c r="GW70" s="396"/>
      <c r="GX70" s="396"/>
      <c r="GY70" s="396"/>
      <c r="GZ70" s="396"/>
      <c r="HA70" s="396"/>
      <c r="HB70" s="396"/>
      <c r="HJ70" s="212"/>
      <c r="HK70" s="159"/>
      <c r="HL70" s="159"/>
      <c r="HM70" s="159"/>
      <c r="HN70" s="159"/>
      <c r="HO70" s="159"/>
      <c r="HP70" s="159"/>
      <c r="HQ70" s="159"/>
      <c r="HR70" s="343"/>
      <c r="HS70" s="159"/>
      <c r="HT70" s="159"/>
      <c r="HU70" s="159"/>
      <c r="HV70" s="159"/>
      <c r="HW70" s="159"/>
      <c r="HX70" s="159"/>
      <c r="HY70" s="159"/>
      <c r="HZ70" s="159"/>
      <c r="IA70" s="159"/>
      <c r="IB70" s="159"/>
      <c r="IC70" s="398"/>
      <c r="ID70" s="398"/>
      <c r="IE70" s="398"/>
      <c r="IF70" s="211"/>
      <c r="IG70" s="211"/>
      <c r="IH70" s="211"/>
      <c r="II70" s="211"/>
      <c r="IJ70" s="211"/>
      <c r="IK70" s="211"/>
      <c r="IL70" s="211"/>
      <c r="IM70" s="211"/>
      <c r="IN70" s="211"/>
    </row>
    <row r="71" spans="1:248" ht="19.899999999999999" customHeight="1">
      <c r="A71" s="393"/>
      <c r="B71" s="394"/>
      <c r="C71" s="395"/>
      <c r="D71" s="396"/>
      <c r="E71" s="396"/>
      <c r="F71" s="396"/>
      <c r="G71" s="396"/>
      <c r="H71" s="396"/>
      <c r="I71" s="396"/>
      <c r="J71" s="396"/>
      <c r="K71" s="396"/>
      <c r="L71" s="396"/>
      <c r="M71" s="397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6"/>
      <c r="AA71" s="396"/>
      <c r="AB71" s="396"/>
      <c r="AC71" s="396"/>
      <c r="AD71" s="396"/>
      <c r="AE71" s="396"/>
      <c r="AF71" s="396"/>
      <c r="AG71" s="396"/>
      <c r="AH71" s="396"/>
      <c r="AI71" s="396"/>
      <c r="AJ71" s="396"/>
      <c r="AK71" s="396"/>
      <c r="AL71" s="396"/>
      <c r="AM71" s="396"/>
      <c r="AN71" s="396"/>
      <c r="AO71" s="396"/>
      <c r="AP71" s="396"/>
      <c r="AQ71" s="396"/>
      <c r="AR71" s="396"/>
      <c r="AS71" s="396"/>
      <c r="AT71" s="110"/>
      <c r="AU71" s="396"/>
      <c r="AV71" s="396"/>
      <c r="AW71" s="396"/>
      <c r="AX71" s="396"/>
      <c r="AY71" s="396"/>
      <c r="AZ71" s="396"/>
      <c r="BA71" s="396"/>
      <c r="BB71" s="396"/>
      <c r="BC71" s="396"/>
      <c r="BD71" s="396"/>
      <c r="BE71" s="396"/>
      <c r="BF71" s="396"/>
      <c r="BG71" s="396"/>
      <c r="BH71" s="396"/>
      <c r="BI71" s="396"/>
      <c r="BJ71" s="396"/>
      <c r="BK71" s="396"/>
      <c r="BL71" s="396"/>
      <c r="BM71" s="396"/>
      <c r="BN71" s="396"/>
      <c r="BO71" s="396"/>
      <c r="BP71" s="396"/>
      <c r="BQ71" s="396"/>
      <c r="BR71" s="396"/>
      <c r="BS71" s="396"/>
      <c r="BT71" s="396"/>
      <c r="BU71" s="396"/>
      <c r="BV71" s="396"/>
      <c r="BW71" s="396"/>
      <c r="BX71" s="396"/>
      <c r="BY71" s="396"/>
      <c r="BZ71" s="396"/>
      <c r="CA71" s="396"/>
      <c r="CB71" s="396"/>
      <c r="CC71" s="396"/>
      <c r="CD71" s="396"/>
      <c r="CE71" s="396"/>
      <c r="CF71" s="396"/>
      <c r="CG71" s="396"/>
      <c r="CH71" s="396"/>
      <c r="CI71" s="396"/>
      <c r="CJ71" s="396"/>
      <c r="CK71" s="396"/>
      <c r="CL71" s="396"/>
      <c r="CM71" s="396"/>
      <c r="CN71" s="396"/>
      <c r="CO71" s="396"/>
      <c r="CP71" s="396"/>
      <c r="CQ71" s="396"/>
      <c r="CR71" s="396"/>
      <c r="CS71" s="396"/>
      <c r="CT71" s="396"/>
      <c r="CU71" s="396"/>
      <c r="CV71" s="396"/>
      <c r="CW71" s="396"/>
      <c r="CX71" s="396"/>
      <c r="CY71" s="396"/>
      <c r="CZ71" s="396"/>
      <c r="DA71" s="396"/>
      <c r="DB71" s="396"/>
      <c r="DC71" s="396"/>
      <c r="DD71" s="396"/>
      <c r="DE71" s="396"/>
      <c r="DF71" s="396"/>
      <c r="DG71" s="396"/>
      <c r="DH71" s="396"/>
      <c r="DI71" s="396"/>
      <c r="DJ71" s="396"/>
      <c r="DK71" s="396"/>
      <c r="DL71" s="396"/>
      <c r="DM71" s="396"/>
      <c r="DN71" s="396"/>
      <c r="DO71" s="396"/>
      <c r="DP71" s="396"/>
      <c r="DQ71" s="396"/>
      <c r="DR71" s="396"/>
      <c r="DS71" s="396"/>
      <c r="DT71" s="396"/>
      <c r="DU71" s="396"/>
      <c r="DV71" s="396"/>
      <c r="DW71" s="396"/>
      <c r="DX71" s="396"/>
      <c r="DY71" s="396"/>
      <c r="DZ71" s="396"/>
      <c r="EA71" s="396"/>
      <c r="EB71" s="396"/>
      <c r="EC71" s="396"/>
      <c r="ED71" s="396"/>
      <c r="EE71" s="396"/>
      <c r="EF71" s="396"/>
      <c r="EG71" s="396"/>
      <c r="EH71" s="396"/>
      <c r="EI71" s="396"/>
      <c r="EJ71" s="396"/>
      <c r="EK71" s="396"/>
      <c r="EL71" s="396"/>
      <c r="EM71" s="396"/>
      <c r="EN71" s="396"/>
      <c r="EO71" s="396"/>
      <c r="EP71" s="396"/>
      <c r="EQ71" s="396"/>
      <c r="ER71" s="396"/>
      <c r="ES71" s="396"/>
      <c r="ET71" s="396"/>
      <c r="EU71" s="396"/>
      <c r="EV71" s="396"/>
      <c r="EW71" s="396"/>
      <c r="EX71" s="396"/>
      <c r="EY71" s="396"/>
      <c r="EZ71" s="396"/>
      <c r="FA71" s="396"/>
      <c r="FB71" s="396"/>
      <c r="FC71" s="396"/>
      <c r="FD71" s="396"/>
      <c r="FE71" s="396"/>
      <c r="FF71" s="396"/>
      <c r="FG71" s="396"/>
      <c r="FH71" s="396"/>
      <c r="FI71" s="396"/>
      <c r="FJ71" s="396"/>
      <c r="FK71" s="396"/>
      <c r="FL71" s="396"/>
      <c r="FM71" s="396"/>
      <c r="FN71" s="396"/>
      <c r="FO71" s="396"/>
      <c r="FP71" s="396"/>
      <c r="FQ71" s="396"/>
      <c r="FR71" s="396"/>
      <c r="FS71" s="396"/>
      <c r="FT71" s="396"/>
      <c r="FU71" s="396"/>
      <c r="FV71" s="396"/>
      <c r="FW71" s="396"/>
      <c r="FX71" s="396"/>
      <c r="FY71" s="396"/>
      <c r="FZ71" s="396"/>
      <c r="GA71" s="396"/>
      <c r="GB71" s="396"/>
      <c r="GC71" s="396"/>
      <c r="GD71" s="396"/>
      <c r="GE71" s="396"/>
      <c r="GF71" s="396"/>
      <c r="GG71" s="396"/>
      <c r="GH71" s="396"/>
      <c r="GI71" s="396"/>
      <c r="GJ71" s="396"/>
      <c r="GK71" s="396"/>
      <c r="GL71" s="396"/>
      <c r="GM71" s="396"/>
      <c r="GN71" s="396"/>
      <c r="GO71" s="396"/>
      <c r="GP71" s="396"/>
      <c r="GQ71" s="396"/>
      <c r="GR71" s="396"/>
      <c r="GS71" s="396"/>
      <c r="GT71" s="396"/>
      <c r="GU71" s="396"/>
      <c r="GV71" s="396"/>
      <c r="GW71" s="396"/>
      <c r="GX71" s="396"/>
      <c r="GY71" s="396"/>
      <c r="GZ71" s="396"/>
      <c r="HA71" s="396"/>
      <c r="HB71" s="396"/>
      <c r="HJ71" s="212"/>
      <c r="HK71" s="159"/>
      <c r="HL71" s="159"/>
      <c r="HM71" s="159"/>
      <c r="HN71" s="159"/>
      <c r="HO71" s="159"/>
      <c r="HP71" s="159"/>
      <c r="HQ71" s="159"/>
      <c r="HR71" s="343"/>
      <c r="HS71" s="159"/>
      <c r="HT71" s="159"/>
      <c r="HU71" s="159"/>
      <c r="HV71" s="159"/>
      <c r="HW71" s="159"/>
      <c r="HX71" s="159"/>
      <c r="HY71" s="159"/>
      <c r="HZ71" s="159"/>
      <c r="IA71" s="159"/>
      <c r="IB71" s="159"/>
      <c r="IC71" s="344"/>
      <c r="ID71" s="344"/>
      <c r="IE71" s="344"/>
      <c r="IF71" s="211"/>
      <c r="IG71" s="211"/>
      <c r="IH71" s="211"/>
      <c r="II71" s="211"/>
      <c r="IJ71" s="211"/>
      <c r="IK71" s="211"/>
      <c r="IL71" s="211"/>
      <c r="IM71" s="211"/>
      <c r="IN71" s="211"/>
    </row>
    <row r="72" spans="1:248" ht="19.899999999999999" customHeight="1" thickBot="1">
      <c r="A72" s="393"/>
      <c r="B72" s="393"/>
      <c r="C72" s="396"/>
      <c r="D72" s="399"/>
      <c r="E72" s="399"/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  <c r="BW72" s="399"/>
      <c r="BX72" s="399"/>
      <c r="BY72" s="399"/>
      <c r="BZ72" s="399"/>
      <c r="CA72" s="399"/>
      <c r="CB72" s="399"/>
      <c r="CC72" s="399"/>
      <c r="CD72" s="399"/>
      <c r="CE72" s="399"/>
      <c r="CF72" s="399"/>
      <c r="CG72" s="399"/>
      <c r="CH72" s="399"/>
      <c r="CI72" s="399"/>
      <c r="CJ72" s="399"/>
      <c r="CK72" s="399"/>
      <c r="CL72" s="399"/>
      <c r="CM72" s="399"/>
      <c r="CN72" s="399"/>
      <c r="CO72" s="399"/>
      <c r="CP72" s="399"/>
      <c r="CQ72" s="399"/>
      <c r="CR72" s="399"/>
      <c r="CS72" s="399"/>
      <c r="CT72" s="399"/>
      <c r="CU72" s="399"/>
      <c r="CV72" s="399"/>
      <c r="CW72" s="399"/>
      <c r="CX72" s="399"/>
      <c r="CY72" s="399"/>
      <c r="CZ72" s="399"/>
      <c r="DA72" s="399"/>
      <c r="DB72" s="399"/>
      <c r="DC72" s="399"/>
      <c r="DD72" s="399"/>
      <c r="DE72" s="399"/>
      <c r="DF72" s="399"/>
      <c r="DG72" s="399"/>
      <c r="DH72" s="399"/>
      <c r="DI72" s="399"/>
      <c r="DJ72" s="399"/>
      <c r="DK72" s="399"/>
      <c r="DL72" s="399"/>
      <c r="DM72" s="399"/>
      <c r="DN72" s="399"/>
      <c r="DO72" s="399"/>
      <c r="DP72" s="399"/>
      <c r="DQ72" s="399"/>
      <c r="DR72" s="399"/>
      <c r="DS72" s="399"/>
      <c r="DT72" s="399"/>
      <c r="DU72" s="399"/>
      <c r="DV72" s="399"/>
      <c r="DW72" s="399"/>
      <c r="DX72" s="399"/>
      <c r="DY72" s="396"/>
      <c r="DZ72" s="396"/>
      <c r="EA72" s="396"/>
      <c r="EB72" s="396"/>
      <c r="EC72" s="396"/>
      <c r="ED72" s="396"/>
      <c r="EE72" s="396"/>
      <c r="EF72" s="396"/>
      <c r="EG72" s="396"/>
      <c r="EH72" s="396"/>
      <c r="EI72" s="396"/>
      <c r="EJ72" s="396"/>
      <c r="EK72" s="396"/>
      <c r="EL72" s="396"/>
      <c r="EM72" s="396"/>
      <c r="EN72" s="396"/>
      <c r="EO72" s="396"/>
      <c r="EP72" s="396"/>
      <c r="EQ72" s="396"/>
      <c r="ER72" s="396"/>
      <c r="ES72" s="396"/>
      <c r="ET72" s="396"/>
      <c r="EU72" s="396"/>
      <c r="EV72" s="396"/>
      <c r="EW72" s="396"/>
      <c r="EX72" s="396"/>
      <c r="EY72" s="396"/>
      <c r="EZ72" s="396"/>
      <c r="FA72" s="396"/>
      <c r="FB72" s="396"/>
      <c r="FC72" s="396"/>
      <c r="FD72" s="396"/>
      <c r="FE72" s="396"/>
      <c r="FF72" s="396"/>
      <c r="FG72" s="396"/>
      <c r="FH72" s="396"/>
      <c r="FI72" s="396"/>
      <c r="FJ72" s="396"/>
      <c r="FK72" s="396"/>
      <c r="FL72" s="396"/>
      <c r="FM72" s="396"/>
      <c r="FN72" s="396"/>
      <c r="FO72" s="396"/>
      <c r="FP72" s="396"/>
      <c r="FQ72" s="396"/>
      <c r="FR72" s="396"/>
      <c r="FS72" s="396"/>
      <c r="FT72" s="396"/>
      <c r="FU72" s="396"/>
      <c r="FV72" s="396"/>
      <c r="FW72" s="396"/>
      <c r="FX72" s="396"/>
      <c r="FY72" s="396"/>
      <c r="FZ72" s="396"/>
      <c r="GA72" s="396"/>
      <c r="GB72" s="396"/>
      <c r="GC72" s="396"/>
      <c r="GD72" s="396"/>
      <c r="GE72" s="396"/>
      <c r="GF72" s="396"/>
      <c r="GG72" s="396"/>
      <c r="GH72" s="396"/>
      <c r="GI72" s="396"/>
      <c r="GJ72" s="396"/>
      <c r="GK72" s="396"/>
      <c r="GL72" s="396"/>
      <c r="GM72" s="396"/>
      <c r="GN72" s="396"/>
      <c r="GO72" s="396"/>
      <c r="GP72" s="396"/>
      <c r="GQ72" s="396"/>
      <c r="GR72" s="396"/>
      <c r="GS72" s="396"/>
      <c r="GT72" s="396"/>
      <c r="GU72" s="396"/>
      <c r="GV72" s="396"/>
      <c r="GW72" s="396"/>
      <c r="GX72" s="396"/>
      <c r="GY72" s="396"/>
      <c r="GZ72" s="396"/>
      <c r="HA72" s="396"/>
      <c r="HB72" s="396"/>
      <c r="HJ72" s="212"/>
      <c r="HK72" s="211"/>
      <c r="HL72" s="211"/>
      <c r="HM72" s="211"/>
      <c r="HN72" s="211"/>
      <c r="HO72" s="211"/>
      <c r="HP72" s="211"/>
      <c r="HQ72" s="211"/>
      <c r="HR72" s="400"/>
      <c r="HS72" s="211"/>
      <c r="HT72" s="211"/>
      <c r="HU72" s="211"/>
      <c r="HV72" s="211"/>
      <c r="HW72" s="211"/>
      <c r="HX72" s="211"/>
      <c r="HY72" s="211"/>
      <c r="HZ72" s="211"/>
      <c r="IA72" s="159"/>
      <c r="IB72" s="159"/>
      <c r="IC72" s="344"/>
      <c r="ID72" s="344"/>
      <c r="IE72" s="344"/>
      <c r="IF72" s="211"/>
      <c r="IG72" s="211"/>
      <c r="IH72" s="211"/>
      <c r="II72" s="211"/>
      <c r="IJ72" s="211"/>
      <c r="IK72" s="211"/>
      <c r="IL72" s="211"/>
      <c r="IM72" s="211"/>
      <c r="IN72" s="211"/>
    </row>
    <row r="73" spans="1:248" ht="18.75" customHeight="1">
      <c r="A73" s="393"/>
      <c r="B73" s="401" t="s">
        <v>360</v>
      </c>
      <c r="C73" s="396"/>
      <c r="D73" s="399"/>
      <c r="E73" s="399"/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  <c r="BW73" s="399"/>
      <c r="BX73" s="399"/>
      <c r="BY73" s="399"/>
      <c r="BZ73" s="399"/>
      <c r="CA73" s="399"/>
      <c r="CB73" s="399"/>
      <c r="CC73" s="399"/>
      <c r="CD73" s="399"/>
      <c r="CE73" s="399"/>
      <c r="CF73" s="399"/>
      <c r="CG73" s="399"/>
      <c r="CH73" s="399"/>
      <c r="CI73" s="399"/>
      <c r="CJ73" s="399"/>
      <c r="CK73" s="399"/>
      <c r="CL73" s="399"/>
      <c r="CM73" s="399"/>
      <c r="CN73" s="399"/>
      <c r="CO73" s="399"/>
      <c r="CP73" s="399"/>
      <c r="CQ73" s="399"/>
      <c r="CR73" s="399"/>
      <c r="CS73" s="399"/>
      <c r="CT73" s="399"/>
      <c r="CU73" s="399"/>
      <c r="CV73" s="399"/>
      <c r="CW73" s="399"/>
      <c r="CX73" s="399"/>
      <c r="CY73" s="399"/>
      <c r="CZ73" s="399"/>
      <c r="DA73" s="399"/>
      <c r="DB73" s="399"/>
      <c r="DC73" s="399"/>
      <c r="DD73" s="399"/>
      <c r="DE73" s="399"/>
      <c r="DF73" s="399"/>
      <c r="DG73" s="399"/>
      <c r="DH73" s="399"/>
      <c r="DI73" s="399"/>
      <c r="DJ73" s="399"/>
      <c r="DK73" s="399"/>
      <c r="DL73" s="399"/>
      <c r="DM73" s="399"/>
      <c r="DN73" s="399"/>
      <c r="DO73" s="399"/>
      <c r="DP73" s="399"/>
      <c r="DQ73" s="399"/>
      <c r="DR73" s="399"/>
      <c r="DS73" s="399"/>
      <c r="DT73" s="399"/>
      <c r="DU73" s="399"/>
      <c r="DV73" s="399"/>
      <c r="DW73" s="399"/>
      <c r="DX73" s="399"/>
      <c r="DY73" s="396"/>
      <c r="DZ73" s="396"/>
      <c r="EA73" s="396"/>
      <c r="EB73" s="396"/>
      <c r="EC73" s="396"/>
      <c r="ED73" s="396"/>
      <c r="EE73" s="396"/>
      <c r="EF73" s="396"/>
      <c r="EG73" s="396"/>
      <c r="EH73" s="396"/>
      <c r="EI73" s="396"/>
      <c r="EJ73" s="396"/>
      <c r="EK73" s="396"/>
      <c r="EL73" s="396"/>
      <c r="EM73" s="396"/>
      <c r="EN73" s="396"/>
      <c r="EO73" s="396"/>
      <c r="EP73" s="396"/>
      <c r="EQ73" s="396"/>
      <c r="ER73" s="396"/>
      <c r="ES73" s="396"/>
      <c r="ET73" s="396"/>
      <c r="EU73" s="396"/>
      <c r="EV73" s="396"/>
      <c r="EW73" s="396"/>
      <c r="EX73" s="396"/>
      <c r="EY73" s="396"/>
      <c r="EZ73" s="396"/>
      <c r="FA73" s="396"/>
      <c r="FB73" s="396"/>
      <c r="FC73" s="396"/>
      <c r="FD73" s="396"/>
      <c r="FE73" s="396"/>
      <c r="FF73" s="396"/>
      <c r="FG73" s="396"/>
      <c r="FH73" s="396"/>
      <c r="FI73" s="396"/>
      <c r="FJ73" s="396"/>
      <c r="FK73" s="396"/>
      <c r="FL73" s="396"/>
      <c r="FM73" s="396"/>
      <c r="FN73" s="396"/>
      <c r="FO73" s="396"/>
      <c r="FP73" s="396"/>
      <c r="FQ73" s="396"/>
      <c r="FR73" s="396"/>
      <c r="FS73" s="396"/>
      <c r="FT73" s="396"/>
      <c r="FU73" s="396"/>
      <c r="FV73" s="396"/>
      <c r="FW73" s="396"/>
      <c r="FX73" s="396"/>
      <c r="FY73" s="396"/>
      <c r="FZ73" s="396"/>
      <c r="GA73" s="396"/>
      <c r="GB73" s="396"/>
      <c r="GC73" s="396"/>
      <c r="GD73" s="396"/>
      <c r="GE73" s="396"/>
      <c r="GF73" s="396"/>
      <c r="GG73" s="396"/>
      <c r="GH73" s="396"/>
      <c r="GI73" s="396"/>
      <c r="GJ73" s="396"/>
      <c r="GK73" s="396"/>
      <c r="GL73" s="396"/>
      <c r="GM73" s="396"/>
      <c r="GN73" s="396"/>
      <c r="GO73" s="396"/>
      <c r="GP73" s="396"/>
      <c r="GQ73" s="396"/>
      <c r="GR73" s="396"/>
      <c r="GS73" s="396"/>
      <c r="GT73" s="396"/>
      <c r="GU73" s="396"/>
      <c r="GV73" s="396"/>
      <c r="GW73" s="396"/>
      <c r="GX73" s="396"/>
      <c r="GY73" s="396"/>
      <c r="GZ73" s="396"/>
      <c r="HA73" s="396"/>
      <c r="HB73" s="396"/>
      <c r="HJ73" s="212"/>
      <c r="HK73" s="159"/>
      <c r="HL73" s="159"/>
      <c r="HM73" s="159"/>
      <c r="HN73" s="159"/>
      <c r="HO73" s="159"/>
      <c r="HP73" s="159"/>
      <c r="HQ73" s="159"/>
      <c r="HR73" s="343"/>
      <c r="HS73" s="159"/>
      <c r="HT73" s="159"/>
      <c r="HU73" s="159"/>
      <c r="HV73" s="159"/>
      <c r="HW73" s="159"/>
      <c r="HX73" s="159"/>
      <c r="HY73" s="159"/>
      <c r="HZ73" s="159"/>
      <c r="IA73" s="159"/>
      <c r="IB73" s="159"/>
      <c r="IC73" s="384"/>
      <c r="ID73" s="384"/>
      <c r="IE73" s="384"/>
    </row>
    <row r="74" spans="1:248" ht="20.25" customHeight="1">
      <c r="B74" s="402" t="s">
        <v>361</v>
      </c>
      <c r="C74" s="159"/>
      <c r="HJ74" s="212"/>
      <c r="HK74" s="173"/>
      <c r="HL74" s="173"/>
      <c r="HM74" s="173"/>
      <c r="HN74" s="173"/>
      <c r="HO74" s="173"/>
      <c r="HP74" s="173"/>
      <c r="HQ74" s="173"/>
      <c r="HR74" s="115"/>
      <c r="HS74" s="173"/>
      <c r="HT74" s="173"/>
      <c r="HU74" s="173"/>
      <c r="HV74" s="173"/>
      <c r="HW74" s="173"/>
      <c r="HX74" s="173"/>
      <c r="HY74" s="173"/>
      <c r="HZ74" s="173"/>
      <c r="IA74" s="159"/>
      <c r="IB74" s="159"/>
      <c r="IC74" s="403"/>
      <c r="ID74" s="403"/>
      <c r="IE74" s="403"/>
    </row>
    <row r="75" spans="1:248" ht="18.75" customHeight="1">
      <c r="B75" s="404" t="s">
        <v>362</v>
      </c>
      <c r="HJ75" s="212"/>
      <c r="HK75" s="212"/>
      <c r="HL75" s="212"/>
      <c r="HM75" s="212"/>
      <c r="HN75" s="212"/>
      <c r="HO75" s="212"/>
      <c r="HP75" s="212"/>
      <c r="HQ75" s="212"/>
      <c r="HR75" s="164"/>
      <c r="HS75" s="212"/>
      <c r="HT75" s="212"/>
      <c r="HU75" s="212"/>
      <c r="HV75" s="212"/>
      <c r="HW75" s="161"/>
      <c r="HX75" s="159"/>
      <c r="HY75" s="159"/>
      <c r="HZ75" s="159"/>
      <c r="IA75" s="159"/>
      <c r="IB75" s="159"/>
      <c r="IC75" s="403"/>
      <c r="ID75" s="403"/>
      <c r="IE75" s="403"/>
    </row>
    <row r="76" spans="1:248" ht="45.75" customHeight="1" thickBot="1">
      <c r="B76" s="405" t="s">
        <v>363</v>
      </c>
      <c r="C76" s="159"/>
      <c r="E76" s="159"/>
      <c r="H76" s="144" t="s">
        <v>364</v>
      </c>
      <c r="HJ76" s="212"/>
      <c r="HK76" s="212"/>
      <c r="HL76" s="212"/>
      <c r="HM76" s="212"/>
      <c r="HN76" s="212"/>
      <c r="HO76" s="212"/>
      <c r="HP76" s="212"/>
      <c r="HQ76" s="212"/>
      <c r="HR76" s="164"/>
      <c r="HS76" s="212"/>
      <c r="HT76" s="212"/>
      <c r="HU76" s="212"/>
      <c r="HV76" s="212"/>
      <c r="HW76" s="406"/>
      <c r="HX76" s="159"/>
      <c r="HY76" s="159"/>
      <c r="HZ76" s="159"/>
      <c r="IA76" s="344"/>
      <c r="IB76" s="344"/>
      <c r="IC76" s="321"/>
      <c r="ID76" s="211"/>
      <c r="IE76" s="211"/>
    </row>
    <row r="77" spans="1:248">
      <c r="HJ77" s="407"/>
      <c r="HK77" s="407"/>
      <c r="HL77" s="407"/>
      <c r="HM77" s="407"/>
      <c r="HN77" s="407"/>
      <c r="HO77" s="407"/>
      <c r="HP77" s="407"/>
      <c r="HQ77" s="407"/>
      <c r="HR77" s="408"/>
      <c r="HS77" s="407"/>
      <c r="HT77" s="407"/>
      <c r="HU77" s="407"/>
      <c r="HV77" s="407"/>
      <c r="HW77" s="406"/>
      <c r="HX77" s="344"/>
      <c r="HY77" s="344"/>
      <c r="HZ77" s="344"/>
      <c r="IA77" s="344"/>
      <c r="IB77" s="344"/>
      <c r="IC77" s="321"/>
      <c r="ID77" s="211"/>
      <c r="IE77" s="211"/>
    </row>
    <row r="78" spans="1:248" ht="48.75" customHeight="1">
      <c r="B78" s="409" t="s">
        <v>365</v>
      </c>
      <c r="C78" s="399" t="s">
        <v>366</v>
      </c>
      <c r="D78" s="410"/>
      <c r="E78" s="411"/>
      <c r="F78" s="412"/>
      <c r="H78" s="413" t="s">
        <v>367</v>
      </c>
      <c r="I78" s="413" t="s">
        <v>368</v>
      </c>
      <c r="O78" s="413" t="s">
        <v>369</v>
      </c>
      <c r="P78" s="413" t="s">
        <v>368</v>
      </c>
      <c r="T78" s="144" t="s">
        <v>370</v>
      </c>
      <c r="U78" s="413" t="s">
        <v>368</v>
      </c>
      <c r="FQ78" s="414"/>
      <c r="HJ78" s="407"/>
      <c r="HK78" s="407"/>
      <c r="HL78" s="407"/>
      <c r="HM78" s="407"/>
      <c r="HN78" s="407"/>
      <c r="HO78" s="407"/>
      <c r="HP78" s="407"/>
      <c r="HQ78" s="407"/>
      <c r="HR78" s="274"/>
      <c r="HS78" s="407"/>
      <c r="HT78" s="407"/>
      <c r="HU78" s="407"/>
      <c r="HV78" s="407"/>
      <c r="HW78" s="406"/>
      <c r="HX78" s="344"/>
      <c r="HY78" s="344"/>
      <c r="HZ78" s="344"/>
      <c r="IA78" s="344"/>
      <c r="IB78" s="344"/>
      <c r="IC78" s="159"/>
    </row>
    <row r="79" spans="1:248">
      <c r="B79" s="415">
        <v>1108</v>
      </c>
      <c r="C79" s="416">
        <v>42</v>
      </c>
      <c r="D79" s="416"/>
      <c r="E79" s="415"/>
      <c r="F79" s="416"/>
      <c r="H79" s="415">
        <v>1108</v>
      </c>
      <c r="I79" s="416">
        <v>2</v>
      </c>
      <c r="O79" s="415">
        <v>1108</v>
      </c>
      <c r="P79" s="416">
        <v>109</v>
      </c>
      <c r="T79" s="415">
        <v>1108</v>
      </c>
      <c r="U79" s="416">
        <v>76</v>
      </c>
      <c r="HJ79" s="407"/>
      <c r="HK79" s="407"/>
      <c r="HL79" s="407"/>
      <c r="HM79" s="407"/>
      <c r="HN79" s="407"/>
      <c r="HO79" s="407"/>
      <c r="HP79" s="407"/>
      <c r="HQ79" s="407"/>
      <c r="HR79" s="274"/>
      <c r="HS79" s="407"/>
      <c r="HT79" s="407"/>
      <c r="HU79" s="407"/>
      <c r="HV79" s="407"/>
      <c r="HW79" s="406"/>
      <c r="HX79" s="344"/>
      <c r="HY79" s="344"/>
      <c r="HZ79" s="344"/>
      <c r="IA79" s="344"/>
      <c r="IB79" s="344"/>
      <c r="IC79" s="211"/>
    </row>
    <row r="80" spans="1:248">
      <c r="B80" s="415">
        <v>1109</v>
      </c>
      <c r="C80" s="416">
        <v>47</v>
      </c>
      <c r="D80" s="416"/>
      <c r="E80" s="415"/>
      <c r="F80" s="416"/>
      <c r="H80" s="415">
        <v>1109</v>
      </c>
      <c r="I80" s="416">
        <v>3</v>
      </c>
      <c r="O80" s="415">
        <v>1109</v>
      </c>
      <c r="P80" s="416">
        <v>108</v>
      </c>
      <c r="T80" s="415">
        <v>1109</v>
      </c>
      <c r="U80" s="416">
        <v>98</v>
      </c>
      <c r="HJ80" s="407"/>
      <c r="HK80" s="407"/>
      <c r="HL80" s="407"/>
      <c r="HM80" s="407"/>
      <c r="HN80" s="407"/>
      <c r="HO80" s="407"/>
      <c r="HP80" s="407"/>
      <c r="HQ80" s="407"/>
      <c r="HR80" s="274"/>
      <c r="HS80" s="407"/>
      <c r="HT80" s="407"/>
      <c r="HU80" s="407"/>
      <c r="HV80" s="407"/>
      <c r="HW80" s="406"/>
      <c r="HX80" s="344"/>
      <c r="HY80" s="344"/>
      <c r="HZ80" s="344"/>
      <c r="IA80" s="344"/>
      <c r="IB80" s="344"/>
    </row>
    <row r="81" spans="2:236">
      <c r="B81" s="415">
        <v>1110</v>
      </c>
      <c r="C81" s="416">
        <v>71</v>
      </c>
      <c r="D81" s="416"/>
      <c r="E81" s="415"/>
      <c r="F81" s="416"/>
      <c r="H81" s="415">
        <v>1110</v>
      </c>
      <c r="I81" s="416">
        <v>1</v>
      </c>
      <c r="O81" s="415">
        <v>1110</v>
      </c>
      <c r="P81" s="416">
        <v>120</v>
      </c>
      <c r="T81" s="415">
        <v>1110</v>
      </c>
      <c r="U81" s="416">
        <v>102</v>
      </c>
      <c r="HJ81" s="407"/>
      <c r="HK81" s="407"/>
      <c r="HL81" s="407"/>
      <c r="HM81" s="407"/>
      <c r="HN81" s="407"/>
      <c r="HO81" s="407"/>
      <c r="HP81" s="407"/>
      <c r="HQ81" s="407"/>
      <c r="HR81" s="408"/>
      <c r="HS81" s="407"/>
      <c r="HT81" s="407"/>
      <c r="HU81" s="407"/>
      <c r="HV81" s="407"/>
      <c r="HW81" s="406"/>
      <c r="HX81" s="344"/>
      <c r="HY81" s="344"/>
      <c r="HZ81" s="344"/>
      <c r="IA81" s="384"/>
      <c r="IB81" s="384"/>
    </row>
    <row r="82" spans="2:236">
      <c r="B82" s="415">
        <v>1111</v>
      </c>
      <c r="C82" s="416">
        <v>82</v>
      </c>
      <c r="D82" s="416"/>
      <c r="E82" s="415"/>
      <c r="F82" s="416"/>
      <c r="H82" s="415">
        <v>1111</v>
      </c>
      <c r="I82" s="416">
        <v>4</v>
      </c>
      <c r="O82" s="415">
        <v>1111</v>
      </c>
      <c r="P82" s="416">
        <v>126</v>
      </c>
      <c r="T82" s="415">
        <v>1111</v>
      </c>
      <c r="U82" s="416">
        <v>115</v>
      </c>
      <c r="HJ82" s="391"/>
      <c r="HK82" s="391"/>
      <c r="HL82" s="391"/>
      <c r="HM82" s="391"/>
      <c r="HN82" s="391"/>
      <c r="HO82" s="391"/>
      <c r="HP82" s="391"/>
      <c r="HQ82" s="391"/>
      <c r="HR82" s="408"/>
      <c r="HS82" s="391"/>
      <c r="HT82" s="391"/>
      <c r="HU82" s="391"/>
      <c r="HV82" s="391"/>
      <c r="HW82" s="406"/>
      <c r="HX82" s="384"/>
      <c r="HY82" s="384"/>
      <c r="HZ82" s="384"/>
      <c r="IA82" s="403"/>
      <c r="IB82" s="403"/>
    </row>
    <row r="83" spans="2:236">
      <c r="B83" s="415">
        <v>1112</v>
      </c>
      <c r="C83" s="416">
        <v>32</v>
      </c>
      <c r="D83" s="416"/>
      <c r="E83" s="415"/>
      <c r="F83" s="416"/>
      <c r="H83" s="415">
        <v>1112</v>
      </c>
      <c r="I83" s="416">
        <v>1</v>
      </c>
      <c r="O83" s="415">
        <v>1112</v>
      </c>
      <c r="P83" s="416">
        <v>122</v>
      </c>
      <c r="T83" s="415">
        <v>1112</v>
      </c>
      <c r="U83" s="416">
        <v>117</v>
      </c>
      <c r="HJ83" s="417"/>
      <c r="HK83" s="417"/>
      <c r="HL83" s="417"/>
      <c r="HM83" s="417"/>
      <c r="HN83" s="417"/>
      <c r="HO83" s="417"/>
      <c r="HP83" s="417"/>
      <c r="HQ83" s="417"/>
      <c r="HR83" s="164"/>
      <c r="HS83" s="417"/>
      <c r="HT83" s="417"/>
      <c r="HU83" s="417"/>
      <c r="HV83" s="417"/>
      <c r="HW83" s="406"/>
      <c r="HX83" s="403"/>
      <c r="HY83" s="403"/>
      <c r="HZ83" s="403"/>
      <c r="IA83" s="403"/>
      <c r="IB83" s="403"/>
    </row>
    <row r="84" spans="2:236">
      <c r="B84" s="415">
        <v>1113</v>
      </c>
      <c r="C84" s="416">
        <v>51</v>
      </c>
      <c r="D84" s="416"/>
      <c r="E84" s="415"/>
      <c r="F84" s="416"/>
      <c r="H84" s="415">
        <v>1113</v>
      </c>
      <c r="I84" s="416">
        <v>2</v>
      </c>
      <c r="O84" s="415">
        <v>1113</v>
      </c>
      <c r="P84" s="416">
        <v>103</v>
      </c>
      <c r="T84" s="415">
        <v>1113</v>
      </c>
      <c r="U84" s="416">
        <v>90</v>
      </c>
      <c r="HJ84" s="417"/>
      <c r="HK84" s="417"/>
      <c r="HL84" s="417"/>
      <c r="HM84" s="417"/>
      <c r="HN84" s="417"/>
      <c r="HO84" s="417"/>
      <c r="HP84" s="417"/>
      <c r="HQ84" s="417"/>
      <c r="HR84" s="164"/>
      <c r="HS84" s="417"/>
      <c r="HT84" s="417"/>
      <c r="HU84" s="417"/>
      <c r="HV84" s="417"/>
      <c r="HW84" s="406"/>
      <c r="HX84" s="403"/>
      <c r="HY84" s="403"/>
      <c r="HZ84" s="403"/>
      <c r="IA84" s="159"/>
      <c r="IB84" s="159"/>
    </row>
    <row r="85" spans="2:236">
      <c r="B85" s="415">
        <v>1114</v>
      </c>
      <c r="C85" s="416">
        <v>37</v>
      </c>
      <c r="D85" s="416"/>
      <c r="E85" s="415"/>
      <c r="F85" s="416"/>
      <c r="H85" s="415">
        <v>1114</v>
      </c>
      <c r="I85" s="416">
        <v>3</v>
      </c>
      <c r="O85" s="415">
        <v>1114</v>
      </c>
      <c r="P85" s="416">
        <v>51</v>
      </c>
      <c r="T85" s="415">
        <v>1114</v>
      </c>
      <c r="U85" s="416">
        <v>49</v>
      </c>
      <c r="HJ85" s="212"/>
      <c r="HK85" s="212"/>
      <c r="HL85" s="212"/>
      <c r="HM85" s="212"/>
      <c r="HN85" s="212"/>
      <c r="HO85" s="212"/>
      <c r="HP85" s="212"/>
      <c r="HQ85" s="212"/>
      <c r="HR85" s="164"/>
      <c r="HS85" s="212"/>
      <c r="HT85" s="212"/>
      <c r="HU85" s="212"/>
      <c r="HV85" s="212"/>
      <c r="HW85" s="406"/>
      <c r="HX85" s="159"/>
      <c r="HY85" s="159"/>
      <c r="HZ85" s="159"/>
      <c r="IA85" s="159"/>
      <c r="IB85" s="159"/>
    </row>
    <row r="86" spans="2:236">
      <c r="B86" s="415">
        <v>1115</v>
      </c>
      <c r="C86" s="416">
        <v>19</v>
      </c>
      <c r="D86" s="416"/>
      <c r="E86" s="415"/>
      <c r="F86" s="416"/>
      <c r="H86" s="415">
        <v>2201</v>
      </c>
      <c r="I86" s="416">
        <v>1</v>
      </c>
      <c r="O86" s="415">
        <v>1115</v>
      </c>
      <c r="P86" s="416">
        <v>27</v>
      </c>
      <c r="T86" s="415">
        <v>1115</v>
      </c>
      <c r="U86" s="416">
        <v>23</v>
      </c>
      <c r="HJ86" s="212"/>
      <c r="HK86" s="212"/>
      <c r="HL86" s="212"/>
      <c r="HM86" s="212"/>
      <c r="HN86" s="212"/>
      <c r="HO86" s="212"/>
      <c r="HP86" s="212"/>
      <c r="HQ86" s="212"/>
      <c r="HR86" s="164"/>
      <c r="HS86" s="212"/>
      <c r="HT86" s="212"/>
      <c r="HU86" s="212"/>
      <c r="HV86" s="212"/>
      <c r="HW86" s="406"/>
      <c r="HX86" s="159"/>
      <c r="HY86" s="159"/>
      <c r="HZ86" s="159"/>
      <c r="IA86" s="159"/>
      <c r="IB86" s="159"/>
    </row>
    <row r="87" spans="2:236">
      <c r="B87" s="415">
        <v>2201</v>
      </c>
      <c r="C87" s="416">
        <v>24</v>
      </c>
      <c r="D87" s="416"/>
      <c r="E87" s="415"/>
      <c r="F87" s="416"/>
      <c r="H87" s="415">
        <v>2203</v>
      </c>
      <c r="I87" s="416">
        <v>4</v>
      </c>
      <c r="O87" s="415">
        <v>2201</v>
      </c>
      <c r="P87" s="416">
        <v>40</v>
      </c>
      <c r="T87" s="415">
        <v>2201</v>
      </c>
      <c r="U87" s="416">
        <v>41</v>
      </c>
      <c r="HJ87" s="212"/>
      <c r="HK87" s="212"/>
      <c r="HL87" s="212"/>
      <c r="HM87" s="212"/>
      <c r="HN87" s="212"/>
      <c r="HO87" s="212"/>
      <c r="HP87" s="212"/>
      <c r="HQ87" s="212"/>
      <c r="HR87" s="164"/>
      <c r="HS87" s="212"/>
      <c r="HT87" s="212"/>
      <c r="HU87" s="212"/>
      <c r="HV87" s="212"/>
      <c r="HW87" s="406"/>
      <c r="HX87" s="159"/>
      <c r="HY87" s="159"/>
      <c r="HZ87" s="159"/>
      <c r="IA87" s="159"/>
      <c r="IB87" s="159"/>
    </row>
    <row r="88" spans="2:236">
      <c r="B88" s="415">
        <v>2202</v>
      </c>
      <c r="C88" s="416">
        <v>40</v>
      </c>
      <c r="D88" s="416"/>
      <c r="E88" s="415"/>
      <c r="F88" s="416"/>
      <c r="H88" s="415">
        <v>2205</v>
      </c>
      <c r="I88" s="416">
        <v>1</v>
      </c>
      <c r="O88" s="415">
        <v>2202</v>
      </c>
      <c r="P88" s="416">
        <v>58</v>
      </c>
      <c r="T88" s="415">
        <v>2202</v>
      </c>
      <c r="U88" s="416">
        <v>59</v>
      </c>
      <c r="HJ88" s="212"/>
      <c r="HK88" s="212"/>
      <c r="HL88" s="212"/>
      <c r="HM88" s="212"/>
      <c r="HN88" s="212"/>
      <c r="HO88" s="212"/>
      <c r="HP88" s="212"/>
      <c r="HQ88" s="212"/>
      <c r="HR88" s="164"/>
      <c r="HS88" s="212"/>
      <c r="HT88" s="212"/>
      <c r="HU88" s="212"/>
      <c r="HV88" s="212"/>
      <c r="HW88" s="406"/>
      <c r="HX88" s="159"/>
      <c r="HY88" s="159"/>
      <c r="HZ88" s="159"/>
      <c r="IA88" s="159"/>
      <c r="IB88" s="159"/>
    </row>
    <row r="89" spans="2:236">
      <c r="B89" s="415">
        <v>2203</v>
      </c>
      <c r="C89" s="416">
        <v>41</v>
      </c>
      <c r="D89" s="416"/>
      <c r="E89" s="415"/>
      <c r="F89" s="416"/>
      <c r="H89" s="415">
        <v>2213</v>
      </c>
      <c r="I89" s="416">
        <v>1</v>
      </c>
      <c r="O89" s="415">
        <v>2203</v>
      </c>
      <c r="P89" s="416">
        <v>68</v>
      </c>
      <c r="T89" s="415">
        <v>2203</v>
      </c>
      <c r="U89" s="416">
        <v>74</v>
      </c>
      <c r="HJ89" s="212"/>
      <c r="HK89" s="212"/>
      <c r="HL89" s="212"/>
      <c r="HM89" s="212"/>
      <c r="HN89" s="212"/>
      <c r="HO89" s="212"/>
      <c r="HP89" s="212"/>
      <c r="HQ89" s="212"/>
      <c r="HR89" s="164"/>
      <c r="HS89" s="212"/>
      <c r="HT89" s="212"/>
      <c r="HU89" s="212"/>
      <c r="HV89" s="212"/>
      <c r="HW89" s="406"/>
      <c r="HX89" s="159"/>
      <c r="HY89" s="159"/>
      <c r="HZ89" s="159"/>
      <c r="IA89" s="159"/>
      <c r="IB89" s="159"/>
    </row>
    <row r="90" spans="2:236">
      <c r="B90" s="415">
        <v>2204</v>
      </c>
      <c r="C90" s="416">
        <v>1</v>
      </c>
      <c r="D90" s="416"/>
      <c r="E90" s="415"/>
      <c r="F90" s="416"/>
      <c r="H90" s="415">
        <v>2224</v>
      </c>
      <c r="I90" s="416">
        <v>1</v>
      </c>
      <c r="O90" s="415">
        <v>2204</v>
      </c>
      <c r="P90" s="416">
        <v>2</v>
      </c>
      <c r="T90" s="415">
        <v>2204</v>
      </c>
      <c r="U90" s="416">
        <v>2</v>
      </c>
      <c r="HJ90" s="212"/>
      <c r="HK90" s="212"/>
      <c r="HL90" s="212"/>
      <c r="HM90" s="212"/>
      <c r="HN90" s="212"/>
      <c r="HO90" s="212"/>
      <c r="HP90" s="212"/>
      <c r="HQ90" s="212"/>
      <c r="HR90" s="164"/>
      <c r="HS90" s="212"/>
      <c r="HT90" s="212"/>
      <c r="HU90" s="212"/>
      <c r="HV90" s="212"/>
      <c r="HW90" s="406"/>
      <c r="HX90" s="159"/>
      <c r="HY90" s="159"/>
      <c r="HZ90" s="159"/>
      <c r="IA90" s="159"/>
      <c r="IB90" s="159"/>
    </row>
    <row r="91" spans="2:236">
      <c r="B91" s="415">
        <v>2205</v>
      </c>
      <c r="C91" s="416">
        <v>20</v>
      </c>
      <c r="D91" s="416"/>
      <c r="E91" s="415"/>
      <c r="F91" s="416"/>
      <c r="H91" s="415">
        <v>2226</v>
      </c>
      <c r="I91" s="416">
        <v>1</v>
      </c>
      <c r="O91" s="415">
        <v>2205</v>
      </c>
      <c r="P91" s="416">
        <v>20</v>
      </c>
      <c r="T91" s="415">
        <v>2205</v>
      </c>
      <c r="U91" s="416">
        <v>26</v>
      </c>
      <c r="HJ91" s="212"/>
      <c r="HK91" s="212"/>
      <c r="HL91" s="212"/>
      <c r="HM91" s="212"/>
      <c r="HN91" s="212"/>
      <c r="HO91" s="212"/>
      <c r="HP91" s="212"/>
      <c r="HQ91" s="212"/>
      <c r="HR91" s="164"/>
      <c r="HS91" s="212"/>
      <c r="HT91" s="212"/>
      <c r="HU91" s="212"/>
      <c r="HV91" s="212"/>
      <c r="HW91" s="406"/>
      <c r="HX91" s="159"/>
      <c r="HY91" s="159"/>
      <c r="HZ91" s="159"/>
      <c r="IA91" s="159"/>
      <c r="IB91" s="159"/>
    </row>
    <row r="92" spans="2:236">
      <c r="B92" s="415">
        <v>2208</v>
      </c>
      <c r="C92" s="416">
        <v>7</v>
      </c>
      <c r="D92" s="416"/>
      <c r="E92" s="415"/>
      <c r="F92" s="416"/>
      <c r="H92" s="415">
        <v>2301</v>
      </c>
      <c r="I92" s="416">
        <v>4</v>
      </c>
      <c r="O92" s="415">
        <v>2208</v>
      </c>
      <c r="P92" s="416">
        <v>8</v>
      </c>
      <c r="T92" s="415">
        <v>2208</v>
      </c>
      <c r="U92" s="416">
        <v>9</v>
      </c>
      <c r="HJ92" s="159"/>
      <c r="HK92" s="212"/>
      <c r="HL92" s="212"/>
      <c r="HM92" s="212"/>
      <c r="HN92" s="212"/>
      <c r="HO92" s="212"/>
      <c r="HP92" s="212"/>
      <c r="HQ92" s="212"/>
      <c r="HR92" s="164"/>
      <c r="HS92" s="212"/>
      <c r="HT92" s="212"/>
      <c r="HU92" s="212"/>
      <c r="HV92" s="212"/>
      <c r="HW92" s="406"/>
      <c r="HX92" s="159"/>
      <c r="HY92" s="159"/>
      <c r="HZ92" s="159"/>
      <c r="IA92" s="159"/>
      <c r="IB92" s="211"/>
    </row>
    <row r="93" spans="2:236">
      <c r="B93" s="415">
        <v>2209</v>
      </c>
      <c r="C93" s="416">
        <v>14</v>
      </c>
      <c r="D93" s="416"/>
      <c r="E93" s="415"/>
      <c r="F93" s="416"/>
      <c r="H93" s="415">
        <v>2502</v>
      </c>
      <c r="I93" s="416">
        <v>1</v>
      </c>
      <c r="O93" s="415">
        <v>2209</v>
      </c>
      <c r="P93" s="416">
        <v>19</v>
      </c>
      <c r="T93" s="415">
        <v>2209</v>
      </c>
      <c r="U93" s="416">
        <v>23</v>
      </c>
      <c r="HJ93" s="159"/>
      <c r="HK93" s="418"/>
      <c r="HL93" s="418"/>
      <c r="HM93" s="418"/>
      <c r="HN93" s="418"/>
      <c r="HO93" s="418"/>
      <c r="HP93" s="418"/>
      <c r="HQ93" s="418"/>
      <c r="HR93" s="419"/>
      <c r="HS93" s="418"/>
      <c r="HT93" s="418"/>
      <c r="HU93" s="418"/>
      <c r="HV93" s="418"/>
      <c r="HW93" s="159"/>
      <c r="HX93" s="159"/>
      <c r="HY93" s="159"/>
      <c r="HZ93" s="159"/>
      <c r="IA93" s="159"/>
    </row>
    <row r="94" spans="2:236">
      <c r="B94" s="415">
        <v>2213</v>
      </c>
      <c r="C94" s="416">
        <v>1</v>
      </c>
      <c r="D94" s="416"/>
      <c r="E94" s="415"/>
      <c r="F94" s="416"/>
      <c r="H94" s="415">
        <v>2505</v>
      </c>
      <c r="I94" s="416">
        <v>1</v>
      </c>
      <c r="O94" s="415">
        <v>2210</v>
      </c>
      <c r="P94" s="416">
        <v>6</v>
      </c>
      <c r="T94" s="415">
        <v>2210</v>
      </c>
      <c r="U94" s="416">
        <v>22</v>
      </c>
      <c r="HJ94" s="159"/>
      <c r="HK94" s="418"/>
      <c r="HL94" s="418"/>
      <c r="HM94" s="418"/>
      <c r="HN94" s="418"/>
      <c r="HO94" s="418"/>
      <c r="HP94" s="418"/>
      <c r="HQ94" s="418"/>
      <c r="HR94" s="419"/>
      <c r="HS94" s="418"/>
      <c r="HT94" s="418"/>
      <c r="HU94" s="418"/>
      <c r="HV94" s="418"/>
      <c r="HW94" s="159"/>
      <c r="HX94" s="159"/>
      <c r="HY94" s="159"/>
      <c r="HZ94" s="159"/>
      <c r="IA94" s="159"/>
    </row>
    <row r="95" spans="2:236">
      <c r="B95" s="415">
        <v>2214</v>
      </c>
      <c r="C95" s="416">
        <v>1</v>
      </c>
      <c r="D95" s="416"/>
      <c r="E95" s="415"/>
      <c r="F95" s="416"/>
      <c r="H95" s="415">
        <v>2523</v>
      </c>
      <c r="I95" s="416">
        <v>1</v>
      </c>
      <c r="O95" s="415">
        <v>2213</v>
      </c>
      <c r="P95" s="416">
        <v>2</v>
      </c>
      <c r="T95" s="415">
        <v>2213</v>
      </c>
      <c r="U95" s="416">
        <v>2</v>
      </c>
      <c r="HJ95" s="159"/>
      <c r="HK95" s="418"/>
      <c r="HL95" s="418"/>
      <c r="HM95" s="418"/>
      <c r="HN95" s="418"/>
      <c r="HO95" s="418"/>
      <c r="HP95" s="418"/>
      <c r="HQ95" s="418"/>
      <c r="HR95" s="419"/>
      <c r="HS95" s="418"/>
      <c r="HT95" s="418"/>
      <c r="HU95" s="418"/>
      <c r="HV95" s="418"/>
      <c r="HW95" s="159"/>
      <c r="HX95" s="159"/>
      <c r="HY95" s="159"/>
      <c r="HZ95" s="159"/>
      <c r="IA95" s="159"/>
    </row>
    <row r="96" spans="2:236">
      <c r="B96" s="415">
        <v>2224</v>
      </c>
      <c r="C96" s="416">
        <v>9</v>
      </c>
      <c r="D96" s="416"/>
      <c r="E96" s="415"/>
      <c r="F96" s="416"/>
      <c r="H96" s="415">
        <v>2529</v>
      </c>
      <c r="I96" s="416">
        <v>2</v>
      </c>
      <c r="O96" s="415">
        <v>2214</v>
      </c>
      <c r="P96" s="416">
        <v>2</v>
      </c>
      <c r="T96" s="415">
        <v>2214</v>
      </c>
      <c r="U96" s="416">
        <v>2</v>
      </c>
      <c r="HJ96" s="159"/>
      <c r="HK96" s="159"/>
      <c r="HL96" s="159"/>
      <c r="HM96" s="159"/>
      <c r="HN96" s="159"/>
      <c r="HO96" s="159"/>
      <c r="HP96" s="159"/>
      <c r="HQ96" s="159"/>
      <c r="HR96" s="343"/>
      <c r="HS96" s="159"/>
      <c r="HT96" s="159"/>
      <c r="HU96" s="159"/>
      <c r="HV96" s="159"/>
      <c r="HW96" s="159"/>
      <c r="HX96" s="159"/>
      <c r="HY96" s="159"/>
      <c r="HZ96" s="159"/>
      <c r="IA96" s="159"/>
    </row>
    <row r="97" spans="2:235">
      <c r="B97" s="415">
        <v>2225</v>
      </c>
      <c r="C97" s="416">
        <v>6</v>
      </c>
      <c r="D97" s="416"/>
      <c r="E97" s="415"/>
      <c r="F97" s="416"/>
      <c r="H97" s="415">
        <v>2530</v>
      </c>
      <c r="I97" s="416">
        <v>1</v>
      </c>
      <c r="O97" s="415">
        <v>2215</v>
      </c>
      <c r="P97" s="416">
        <v>1</v>
      </c>
      <c r="T97" s="415">
        <v>2215</v>
      </c>
      <c r="U97" s="416">
        <v>1</v>
      </c>
      <c r="HJ97" s="159"/>
      <c r="HK97" s="159"/>
      <c r="HL97" s="159"/>
      <c r="HM97" s="159"/>
      <c r="HN97" s="159"/>
      <c r="HO97" s="159"/>
      <c r="HP97" s="159"/>
      <c r="HQ97" s="159"/>
      <c r="HR97" s="343"/>
      <c r="HS97" s="159"/>
      <c r="HT97" s="159"/>
      <c r="HU97" s="159"/>
      <c r="HV97" s="159"/>
      <c r="HW97" s="159"/>
      <c r="HX97" s="159"/>
      <c r="HY97" s="159"/>
      <c r="HZ97" s="159"/>
      <c r="IA97" s="159"/>
    </row>
    <row r="98" spans="2:235">
      <c r="B98" s="415">
        <v>2228</v>
      </c>
      <c r="C98" s="416">
        <v>7</v>
      </c>
      <c r="D98" s="416"/>
      <c r="E98" s="415"/>
      <c r="F98" s="416"/>
      <c r="H98" s="415">
        <v>2901</v>
      </c>
      <c r="I98" s="416">
        <v>20</v>
      </c>
      <c r="O98" s="415">
        <v>2224</v>
      </c>
      <c r="P98" s="416">
        <v>15</v>
      </c>
      <c r="T98" s="415">
        <v>2224</v>
      </c>
      <c r="U98" s="416">
        <v>15</v>
      </c>
      <c r="HJ98" s="159"/>
      <c r="HK98" s="159"/>
      <c r="HL98" s="159"/>
      <c r="HM98" s="159"/>
      <c r="HN98" s="159"/>
      <c r="HO98" s="159"/>
      <c r="HP98" s="159"/>
      <c r="HQ98" s="159"/>
      <c r="HR98" s="343"/>
      <c r="HS98" s="159"/>
      <c r="HT98" s="159"/>
      <c r="HU98" s="159"/>
      <c r="HV98" s="159"/>
      <c r="HW98" s="159"/>
      <c r="HX98" s="159"/>
      <c r="HY98" s="159"/>
      <c r="HZ98" s="159"/>
      <c r="IA98" s="159"/>
    </row>
    <row r="99" spans="2:235">
      <c r="B99" s="415">
        <v>2229</v>
      </c>
      <c r="C99" s="416">
        <v>11</v>
      </c>
      <c r="D99" s="416"/>
      <c r="E99" s="415"/>
      <c r="F99" s="416"/>
      <c r="H99" s="415">
        <v>3321</v>
      </c>
      <c r="I99" s="416">
        <v>1</v>
      </c>
      <c r="O99" s="415">
        <v>2225</v>
      </c>
      <c r="P99" s="416">
        <v>13</v>
      </c>
      <c r="T99" s="415">
        <v>2225</v>
      </c>
      <c r="U99" s="416">
        <v>14</v>
      </c>
      <c r="HJ99" s="159"/>
      <c r="HK99" s="159"/>
      <c r="HL99" s="159"/>
      <c r="HM99" s="159"/>
      <c r="HN99" s="159"/>
      <c r="HO99" s="159"/>
      <c r="HP99" s="159"/>
      <c r="HQ99" s="159"/>
      <c r="HR99" s="343"/>
      <c r="HS99" s="159"/>
      <c r="HT99" s="159"/>
      <c r="HU99" s="159"/>
      <c r="HV99" s="159"/>
      <c r="HW99" s="159"/>
      <c r="HX99" s="159"/>
      <c r="HY99" s="159"/>
      <c r="HZ99" s="159"/>
      <c r="IA99" s="159"/>
    </row>
    <row r="100" spans="2:235">
      <c r="B100" s="415">
        <v>2230</v>
      </c>
      <c r="C100" s="416">
        <v>2</v>
      </c>
      <c r="D100" s="416"/>
      <c r="E100" s="415"/>
      <c r="F100" s="416"/>
      <c r="H100" s="415">
        <v>3322</v>
      </c>
      <c r="I100" s="416">
        <v>1</v>
      </c>
      <c r="O100" s="415">
        <v>2226</v>
      </c>
      <c r="P100" s="416">
        <v>2</v>
      </c>
      <c r="T100" s="415">
        <v>2226</v>
      </c>
      <c r="U100" s="416">
        <v>2</v>
      </c>
      <c r="HJ100" s="159"/>
      <c r="HK100" s="159"/>
      <c r="HL100" s="159"/>
      <c r="HM100" s="159"/>
      <c r="HN100" s="159"/>
      <c r="HO100" s="159"/>
      <c r="HP100" s="159"/>
      <c r="HQ100" s="159"/>
      <c r="HR100" s="343"/>
      <c r="HS100" s="159"/>
      <c r="HT100" s="159"/>
      <c r="HU100" s="159"/>
      <c r="HV100" s="159"/>
      <c r="HW100" s="159"/>
      <c r="HX100" s="159"/>
      <c r="HY100" s="159"/>
      <c r="HZ100" s="159"/>
      <c r="IA100" s="159"/>
    </row>
    <row r="101" spans="2:235">
      <c r="B101" s="415">
        <v>2234</v>
      </c>
      <c r="C101" s="416">
        <v>1</v>
      </c>
      <c r="D101" s="416"/>
      <c r="E101" s="415"/>
      <c r="F101" s="416"/>
      <c r="H101" s="415">
        <v>3328</v>
      </c>
      <c r="I101" s="416">
        <v>2</v>
      </c>
      <c r="O101" s="415">
        <v>2228</v>
      </c>
      <c r="P101" s="416">
        <v>48</v>
      </c>
      <c r="T101" s="415">
        <v>2228</v>
      </c>
      <c r="U101" s="416">
        <v>58</v>
      </c>
      <c r="HJ101" s="159"/>
      <c r="HK101" s="159"/>
      <c r="HL101" s="159"/>
      <c r="HM101" s="159"/>
      <c r="HN101" s="159"/>
      <c r="HO101" s="159"/>
      <c r="HP101" s="159"/>
      <c r="HQ101" s="159"/>
      <c r="HR101" s="343"/>
      <c r="HS101" s="159"/>
      <c r="HT101" s="159"/>
      <c r="HU101" s="159"/>
      <c r="HV101" s="159"/>
      <c r="HW101" s="159"/>
      <c r="HX101" s="159"/>
      <c r="HY101" s="159"/>
      <c r="HZ101" s="159"/>
      <c r="IA101" s="159"/>
    </row>
    <row r="102" spans="2:235">
      <c r="B102" s="415">
        <v>2301</v>
      </c>
      <c r="C102" s="416">
        <v>18</v>
      </c>
      <c r="D102" s="416"/>
      <c r="E102" s="415"/>
      <c r="F102" s="416"/>
      <c r="H102" s="415">
        <v>3329</v>
      </c>
      <c r="I102" s="416">
        <v>5</v>
      </c>
      <c r="O102" s="415">
        <v>2229</v>
      </c>
      <c r="P102" s="416">
        <v>17</v>
      </c>
      <c r="T102" s="415">
        <v>2229</v>
      </c>
      <c r="U102" s="416">
        <v>18</v>
      </c>
      <c r="HJ102" s="159"/>
      <c r="HK102" s="159"/>
      <c r="HL102" s="159"/>
      <c r="HM102" s="159"/>
      <c r="HN102" s="159"/>
      <c r="HO102" s="159"/>
      <c r="HP102" s="159"/>
      <c r="HQ102" s="159"/>
      <c r="HR102" s="343"/>
      <c r="HS102" s="159"/>
      <c r="HT102" s="159"/>
      <c r="HU102" s="159"/>
      <c r="HV102" s="159"/>
      <c r="HW102" s="159"/>
      <c r="HX102" s="159"/>
      <c r="HY102" s="159"/>
      <c r="HZ102" s="159"/>
      <c r="IA102" s="159"/>
    </row>
    <row r="103" spans="2:235">
      <c r="B103" s="415">
        <v>2502</v>
      </c>
      <c r="C103" s="416">
        <v>4</v>
      </c>
      <c r="D103" s="416"/>
      <c r="E103" s="415"/>
      <c r="F103" s="416"/>
      <c r="H103" s="415">
        <v>3402</v>
      </c>
      <c r="I103" s="416">
        <v>1</v>
      </c>
      <c r="O103" s="415">
        <v>2230</v>
      </c>
      <c r="P103" s="416">
        <v>82</v>
      </c>
      <c r="T103" s="415">
        <v>2230</v>
      </c>
      <c r="U103" s="416">
        <v>94</v>
      </c>
      <c r="HJ103" s="159"/>
      <c r="HK103" s="159"/>
      <c r="HL103" s="159"/>
      <c r="HM103" s="159"/>
      <c r="HN103" s="159"/>
      <c r="HO103" s="159"/>
      <c r="HP103" s="159"/>
      <c r="HQ103" s="159"/>
      <c r="HR103" s="343"/>
      <c r="HS103" s="159"/>
      <c r="HT103" s="159"/>
      <c r="HU103" s="159"/>
      <c r="HV103" s="159"/>
      <c r="HW103" s="159"/>
      <c r="HX103" s="159"/>
      <c r="HY103" s="159"/>
      <c r="HZ103" s="159"/>
      <c r="IA103" s="321"/>
    </row>
    <row r="104" spans="2:235">
      <c r="B104" s="415">
        <v>2503</v>
      </c>
      <c r="C104" s="416">
        <v>2</v>
      </c>
      <c r="D104" s="416"/>
      <c r="E104" s="415"/>
      <c r="F104" s="416"/>
      <c r="H104" s="415">
        <v>3404</v>
      </c>
      <c r="I104" s="416">
        <v>2</v>
      </c>
      <c r="O104" s="415">
        <v>2232</v>
      </c>
      <c r="P104" s="416">
        <v>20</v>
      </c>
      <c r="T104" s="415">
        <v>2232</v>
      </c>
      <c r="U104" s="416">
        <v>42</v>
      </c>
      <c r="HJ104" s="159"/>
      <c r="HK104" s="159"/>
      <c r="HL104" s="159"/>
      <c r="HM104" s="159"/>
      <c r="HN104" s="159"/>
      <c r="HO104" s="159"/>
      <c r="HP104" s="159"/>
      <c r="HQ104" s="159"/>
      <c r="HR104" s="343"/>
      <c r="HS104" s="159"/>
      <c r="HT104" s="159"/>
      <c r="HU104" s="159"/>
      <c r="HV104" s="159"/>
      <c r="HW104" s="159"/>
      <c r="HX104" s="159"/>
      <c r="HY104" s="159"/>
      <c r="HZ104" s="159"/>
      <c r="IA104" s="159"/>
    </row>
    <row r="105" spans="2:235">
      <c r="B105" s="415">
        <v>2519</v>
      </c>
      <c r="C105" s="416">
        <v>1</v>
      </c>
      <c r="D105" s="416"/>
      <c r="E105" s="415"/>
      <c r="F105" s="416"/>
      <c r="H105" s="415">
        <v>3405</v>
      </c>
      <c r="I105" s="416">
        <v>2</v>
      </c>
      <c r="O105" s="415">
        <v>2233</v>
      </c>
      <c r="P105" s="416">
        <v>3</v>
      </c>
      <c r="T105" s="415">
        <v>2233</v>
      </c>
      <c r="U105" s="416">
        <v>11</v>
      </c>
      <c r="HJ105" s="159"/>
      <c r="HK105" s="159"/>
      <c r="HL105" s="159"/>
      <c r="HM105" s="159"/>
      <c r="HN105" s="159"/>
      <c r="HO105" s="159"/>
      <c r="HP105" s="159"/>
      <c r="HQ105" s="159"/>
      <c r="HR105" s="343"/>
      <c r="HS105" s="159"/>
      <c r="HT105" s="159"/>
      <c r="HU105" s="159"/>
      <c r="HV105" s="159"/>
      <c r="HW105" s="159"/>
      <c r="HX105" s="159"/>
      <c r="HY105" s="159"/>
      <c r="HZ105" s="159"/>
      <c r="IA105" s="211"/>
    </row>
    <row r="106" spans="2:235">
      <c r="B106" s="415">
        <v>2520</v>
      </c>
      <c r="C106" s="416">
        <v>4</v>
      </c>
      <c r="D106" s="416"/>
      <c r="E106" s="415"/>
      <c r="F106" s="416"/>
      <c r="H106" s="415">
        <v>3423</v>
      </c>
      <c r="I106" s="416">
        <v>51</v>
      </c>
      <c r="O106" s="415">
        <v>2234</v>
      </c>
      <c r="P106" s="416">
        <v>3</v>
      </c>
      <c r="T106" s="415">
        <v>2234</v>
      </c>
      <c r="U106" s="416">
        <v>5</v>
      </c>
      <c r="HJ106" s="159"/>
      <c r="HK106" s="159"/>
      <c r="HL106" s="159"/>
      <c r="HM106" s="159"/>
      <c r="HN106" s="159"/>
      <c r="HO106" s="159"/>
      <c r="HP106" s="159"/>
      <c r="HQ106" s="159"/>
      <c r="HR106" s="343"/>
      <c r="HS106" s="159"/>
      <c r="HT106" s="159"/>
      <c r="HU106" s="159"/>
      <c r="HV106" s="159"/>
      <c r="HW106" s="159"/>
      <c r="HX106" s="159"/>
      <c r="HY106" s="159"/>
      <c r="HZ106" s="159"/>
    </row>
    <row r="107" spans="2:235">
      <c r="B107" s="415">
        <v>2521</v>
      </c>
      <c r="C107" s="416">
        <v>2</v>
      </c>
      <c r="D107" s="416"/>
      <c r="E107" s="415"/>
      <c r="F107" s="416"/>
      <c r="H107" s="415">
        <v>3440</v>
      </c>
      <c r="I107" s="416">
        <v>1</v>
      </c>
      <c r="O107" s="415">
        <v>2235</v>
      </c>
      <c r="P107" s="416">
        <v>3</v>
      </c>
      <c r="T107" s="415">
        <v>2235</v>
      </c>
      <c r="U107" s="416">
        <v>10</v>
      </c>
      <c r="HJ107" s="321"/>
      <c r="HK107" s="159"/>
      <c r="HL107" s="159"/>
      <c r="HM107" s="159"/>
      <c r="HN107" s="159"/>
      <c r="HO107" s="159"/>
      <c r="HP107" s="159"/>
      <c r="HQ107" s="159"/>
      <c r="HR107" s="343"/>
      <c r="HS107" s="159"/>
      <c r="HT107" s="159"/>
      <c r="HU107" s="159"/>
      <c r="HV107" s="159"/>
      <c r="HW107" s="159"/>
      <c r="HX107" s="159"/>
      <c r="HY107" s="159"/>
      <c r="HZ107" s="159"/>
    </row>
    <row r="108" spans="2:235">
      <c r="B108" s="415">
        <v>2523</v>
      </c>
      <c r="C108" s="416">
        <v>1</v>
      </c>
      <c r="D108" s="416"/>
      <c r="E108" s="415"/>
      <c r="F108" s="416"/>
      <c r="H108" s="415">
        <v>3442</v>
      </c>
      <c r="I108" s="416">
        <v>64</v>
      </c>
      <c r="O108" s="415">
        <v>2236</v>
      </c>
      <c r="P108" s="416">
        <v>2</v>
      </c>
      <c r="T108" s="415">
        <v>2236</v>
      </c>
      <c r="U108" s="416">
        <v>8</v>
      </c>
      <c r="HJ108" s="159"/>
      <c r="HK108" s="159"/>
      <c r="HL108" s="159"/>
      <c r="HM108" s="159"/>
      <c r="HN108" s="159"/>
      <c r="HO108" s="159"/>
      <c r="HP108" s="159"/>
      <c r="HQ108" s="159"/>
      <c r="HR108" s="343"/>
      <c r="HS108" s="159"/>
      <c r="HT108" s="159"/>
      <c r="HU108" s="159"/>
      <c r="HV108" s="159"/>
      <c r="HW108" s="159"/>
      <c r="HX108" s="159"/>
      <c r="HY108" s="159"/>
      <c r="HZ108" s="159"/>
    </row>
    <row r="109" spans="2:235">
      <c r="B109" s="415">
        <v>2524</v>
      </c>
      <c r="C109" s="416">
        <v>1</v>
      </c>
      <c r="D109" s="416"/>
      <c r="E109" s="415"/>
      <c r="F109" s="416"/>
      <c r="H109" s="415">
        <v>3443</v>
      </c>
      <c r="I109" s="416">
        <v>1</v>
      </c>
      <c r="O109" s="415">
        <v>2239</v>
      </c>
      <c r="P109" s="416">
        <v>4</v>
      </c>
      <c r="T109" s="415">
        <v>2239</v>
      </c>
      <c r="U109" s="416">
        <v>16</v>
      </c>
      <c r="HJ109" s="211"/>
      <c r="HK109" s="159"/>
      <c r="HL109" s="159"/>
      <c r="HM109" s="159"/>
      <c r="HN109" s="159"/>
      <c r="HO109" s="159"/>
      <c r="HP109" s="159"/>
      <c r="HQ109" s="159"/>
      <c r="HR109" s="343"/>
      <c r="HS109" s="159"/>
      <c r="HT109" s="159"/>
      <c r="HU109" s="159"/>
      <c r="HV109" s="159"/>
      <c r="HW109" s="159"/>
      <c r="HX109" s="159"/>
      <c r="HY109" s="159"/>
      <c r="HZ109" s="159"/>
    </row>
    <row r="110" spans="2:235">
      <c r="B110" s="415">
        <v>2525</v>
      </c>
      <c r="C110" s="416">
        <v>10</v>
      </c>
      <c r="D110" s="416"/>
      <c r="E110" s="415"/>
      <c r="F110" s="416"/>
      <c r="H110" s="415">
        <v>3448</v>
      </c>
      <c r="I110" s="416">
        <v>1</v>
      </c>
      <c r="O110" s="415">
        <v>2301</v>
      </c>
      <c r="P110" s="416">
        <v>26</v>
      </c>
      <c r="T110" s="415">
        <v>2301</v>
      </c>
      <c r="U110" s="416">
        <v>34</v>
      </c>
      <c r="HK110" s="159"/>
      <c r="HL110" s="159"/>
      <c r="HM110" s="159"/>
      <c r="HN110" s="159"/>
      <c r="HO110" s="159"/>
      <c r="HP110" s="159"/>
      <c r="HQ110" s="159"/>
      <c r="HR110" s="343"/>
      <c r="HS110" s="159"/>
      <c r="HT110" s="159"/>
      <c r="HU110" s="159"/>
      <c r="HV110" s="159"/>
      <c r="HW110" s="159"/>
      <c r="HX110" s="159"/>
      <c r="HY110" s="159"/>
      <c r="HZ110" s="159"/>
    </row>
    <row r="111" spans="2:235">
      <c r="B111" s="415">
        <v>2526</v>
      </c>
      <c r="C111" s="416">
        <v>2</v>
      </c>
      <c r="D111" s="416"/>
      <c r="E111" s="415"/>
      <c r="F111" s="416"/>
      <c r="H111" s="415">
        <v>3449</v>
      </c>
      <c r="I111" s="416">
        <v>73</v>
      </c>
      <c r="O111" s="415">
        <v>2401</v>
      </c>
      <c r="P111" s="416">
        <v>6</v>
      </c>
      <c r="T111" s="415">
        <v>2302</v>
      </c>
      <c r="U111" s="416">
        <v>2</v>
      </c>
      <c r="HK111" s="321"/>
      <c r="HL111" s="321"/>
      <c r="HM111" s="321"/>
      <c r="HN111" s="321"/>
      <c r="HO111" s="321"/>
      <c r="HP111" s="321"/>
      <c r="HQ111" s="321"/>
      <c r="HR111" s="420"/>
      <c r="HS111" s="321"/>
      <c r="HT111" s="321"/>
      <c r="HU111" s="321"/>
      <c r="HV111" s="321"/>
      <c r="HW111" s="321"/>
      <c r="HX111" s="321"/>
      <c r="HY111" s="321"/>
      <c r="HZ111" s="321"/>
    </row>
    <row r="112" spans="2:235">
      <c r="B112" s="415">
        <v>2528</v>
      </c>
      <c r="C112" s="416">
        <v>1</v>
      </c>
      <c r="D112" s="416"/>
      <c r="E112" s="415"/>
      <c r="F112" s="416"/>
      <c r="H112" s="415">
        <v>3450</v>
      </c>
      <c r="I112" s="416">
        <v>1</v>
      </c>
      <c r="O112" s="415">
        <v>2502</v>
      </c>
      <c r="P112" s="416">
        <v>25</v>
      </c>
      <c r="T112" s="415">
        <v>2401</v>
      </c>
      <c r="U112" s="416">
        <v>5</v>
      </c>
      <c r="HK112" s="159"/>
      <c r="HL112" s="159"/>
      <c r="HM112" s="159"/>
      <c r="HN112" s="159"/>
      <c r="HO112" s="159"/>
      <c r="HP112" s="159"/>
      <c r="HQ112" s="159"/>
      <c r="HR112" s="343"/>
      <c r="HS112" s="159"/>
      <c r="HT112" s="159"/>
      <c r="HU112" s="159"/>
      <c r="HV112" s="159"/>
      <c r="HW112" s="159"/>
      <c r="HX112" s="159"/>
      <c r="HY112" s="159"/>
      <c r="HZ112" s="159"/>
    </row>
    <row r="113" spans="2:234">
      <c r="B113" s="415">
        <v>2529</v>
      </c>
      <c r="C113" s="416">
        <v>2</v>
      </c>
      <c r="D113" s="416"/>
      <c r="E113" s="415"/>
      <c r="F113" s="416"/>
      <c r="H113" s="415">
        <v>3452</v>
      </c>
      <c r="I113" s="416">
        <v>10</v>
      </c>
      <c r="O113" s="415">
        <v>2503</v>
      </c>
      <c r="P113" s="416">
        <v>13</v>
      </c>
      <c r="T113" s="415">
        <v>2502</v>
      </c>
      <c r="U113" s="416">
        <v>26</v>
      </c>
      <c r="HK113" s="211"/>
      <c r="HL113" s="211"/>
      <c r="HM113" s="211"/>
      <c r="HN113" s="211"/>
      <c r="HO113" s="211"/>
      <c r="HP113" s="211"/>
      <c r="HQ113" s="211"/>
      <c r="HR113" s="400"/>
      <c r="HS113" s="211"/>
      <c r="HT113" s="211"/>
      <c r="HU113" s="211"/>
      <c r="HV113" s="211"/>
      <c r="HW113" s="211"/>
      <c r="HX113" s="211"/>
      <c r="HY113" s="211"/>
      <c r="HZ113" s="211"/>
    </row>
    <row r="114" spans="2:234">
      <c r="B114" s="415">
        <v>2531</v>
      </c>
      <c r="C114" s="416">
        <v>1</v>
      </c>
      <c r="D114" s="416"/>
      <c r="E114" s="415"/>
      <c r="F114" s="416"/>
      <c r="H114" s="415">
        <v>3453</v>
      </c>
      <c r="I114" s="416">
        <v>1</v>
      </c>
      <c r="O114" s="415">
        <v>2505</v>
      </c>
      <c r="P114" s="416">
        <v>30</v>
      </c>
      <c r="T114" s="415">
        <v>2503</v>
      </c>
      <c r="U114" s="416">
        <v>14</v>
      </c>
    </row>
    <row r="115" spans="2:234">
      <c r="B115" s="415">
        <v>2901</v>
      </c>
      <c r="C115" s="416">
        <v>13</v>
      </c>
      <c r="D115" s="416"/>
      <c r="E115" s="415"/>
      <c r="F115" s="416"/>
      <c r="H115" s="415">
        <v>3454</v>
      </c>
      <c r="I115" s="416">
        <v>10</v>
      </c>
      <c r="O115" s="415">
        <v>2519</v>
      </c>
      <c r="P115" s="416">
        <v>1</v>
      </c>
      <c r="T115" s="415">
        <v>2505</v>
      </c>
      <c r="U115" s="416">
        <v>36</v>
      </c>
    </row>
    <row r="116" spans="2:234">
      <c r="B116" s="415">
        <v>3301</v>
      </c>
      <c r="C116" s="416">
        <v>8</v>
      </c>
      <c r="D116" s="416"/>
      <c r="E116" s="415"/>
      <c r="F116" s="416"/>
      <c r="H116" s="415">
        <v>3455</v>
      </c>
      <c r="I116" s="416">
        <v>8</v>
      </c>
      <c r="O116" s="415">
        <v>2520</v>
      </c>
      <c r="P116" s="416">
        <v>6</v>
      </c>
      <c r="T116" s="415">
        <v>2519</v>
      </c>
      <c r="U116" s="416">
        <v>5</v>
      </c>
    </row>
    <row r="117" spans="2:234">
      <c r="B117" s="415">
        <v>3321</v>
      </c>
      <c r="C117" s="416">
        <v>16</v>
      </c>
      <c r="D117" s="416"/>
      <c r="E117" s="415"/>
      <c r="F117" s="416"/>
      <c r="H117" s="415">
        <v>3471</v>
      </c>
      <c r="I117" s="416">
        <v>1</v>
      </c>
      <c r="O117" s="415">
        <v>2521</v>
      </c>
      <c r="P117" s="416">
        <v>16</v>
      </c>
      <c r="T117" s="415">
        <v>2520</v>
      </c>
      <c r="U117" s="416">
        <v>8</v>
      </c>
    </row>
    <row r="118" spans="2:234">
      <c r="B118" s="415">
        <v>3322</v>
      </c>
      <c r="C118" s="416">
        <v>15</v>
      </c>
      <c r="D118" s="416"/>
      <c r="E118" s="415"/>
      <c r="F118" s="416"/>
      <c r="H118" s="415">
        <v>6601</v>
      </c>
      <c r="I118" s="416">
        <v>1</v>
      </c>
      <c r="O118" s="415">
        <v>2523</v>
      </c>
      <c r="P118" s="416">
        <v>34</v>
      </c>
      <c r="T118" s="415">
        <v>2521</v>
      </c>
      <c r="U118" s="416">
        <v>15</v>
      </c>
    </row>
    <row r="119" spans="2:234">
      <c r="B119" s="415">
        <v>3323</v>
      </c>
      <c r="C119" s="416">
        <v>1</v>
      </c>
      <c r="D119" s="416"/>
      <c r="E119" s="415"/>
      <c r="F119" s="416"/>
      <c r="H119" s="415">
        <v>6611</v>
      </c>
      <c r="I119" s="416">
        <v>4</v>
      </c>
      <c r="O119" s="415">
        <v>2524</v>
      </c>
      <c r="P119" s="416">
        <v>4</v>
      </c>
      <c r="T119" s="415">
        <v>2523</v>
      </c>
      <c r="U119" s="416">
        <v>38</v>
      </c>
    </row>
    <row r="120" spans="2:234">
      <c r="B120" s="415">
        <v>3325</v>
      </c>
      <c r="C120" s="416">
        <v>1</v>
      </c>
      <c r="D120" s="416"/>
      <c r="E120" s="415"/>
      <c r="F120" s="416"/>
      <c r="H120" s="415">
        <v>6613</v>
      </c>
      <c r="I120" s="416">
        <v>1</v>
      </c>
      <c r="O120" s="415">
        <v>2525</v>
      </c>
      <c r="P120" s="416">
        <v>29</v>
      </c>
      <c r="T120" s="415">
        <v>2524</v>
      </c>
      <c r="U120" s="416">
        <v>4</v>
      </c>
    </row>
    <row r="121" spans="2:234">
      <c r="B121" s="415">
        <v>3328</v>
      </c>
      <c r="C121" s="416">
        <v>21</v>
      </c>
      <c r="D121" s="416"/>
      <c r="E121" s="415"/>
      <c r="F121" s="416"/>
      <c r="H121" s="415">
        <v>6614</v>
      </c>
      <c r="I121" s="416">
        <v>2</v>
      </c>
      <c r="O121" s="415">
        <v>2526</v>
      </c>
      <c r="P121" s="416">
        <v>8</v>
      </c>
      <c r="T121" s="415">
        <v>2525</v>
      </c>
      <c r="U121" s="416">
        <v>39</v>
      </c>
      <c r="HS121" s="159" t="e">
        <f>N5+O5+Q5+R5+S5+U5+V5+W5+Y5+Z5+AB5+AC5+AD5+AG5+AG74AH5+AJ5+AM5</f>
        <v>#NAME?</v>
      </c>
    </row>
    <row r="122" spans="2:234">
      <c r="B122" s="415">
        <v>3329</v>
      </c>
      <c r="C122" s="416">
        <v>42</v>
      </c>
      <c r="D122" s="416"/>
      <c r="E122" s="415"/>
      <c r="F122" s="416"/>
      <c r="H122" s="415">
        <v>7310</v>
      </c>
      <c r="I122" s="416">
        <v>4</v>
      </c>
      <c r="O122" s="415">
        <v>2529</v>
      </c>
      <c r="P122" s="416">
        <v>7</v>
      </c>
      <c r="T122" s="415">
        <v>2526</v>
      </c>
      <c r="U122" s="416">
        <v>7</v>
      </c>
    </row>
    <row r="123" spans="2:234">
      <c r="B123" s="415">
        <v>3402</v>
      </c>
      <c r="C123" s="416">
        <v>3</v>
      </c>
      <c r="D123" s="416"/>
      <c r="E123" s="415"/>
      <c r="F123" s="416"/>
      <c r="H123" s="415">
        <v>7312</v>
      </c>
      <c r="I123" s="416">
        <v>2</v>
      </c>
      <c r="O123" s="415">
        <v>2531</v>
      </c>
      <c r="P123" s="416">
        <v>1</v>
      </c>
      <c r="T123" s="415">
        <v>2529</v>
      </c>
      <c r="U123" s="416">
        <v>9</v>
      </c>
    </row>
    <row r="124" spans="2:234">
      <c r="B124" s="415">
        <v>3403</v>
      </c>
      <c r="C124" s="416">
        <v>2</v>
      </c>
      <c r="D124" s="416"/>
      <c r="E124" s="415"/>
      <c r="F124" s="416"/>
      <c r="H124" s="415">
        <v>7313</v>
      </c>
      <c r="I124" s="416">
        <v>4</v>
      </c>
      <c r="O124" s="415">
        <v>2532</v>
      </c>
      <c r="P124" s="416">
        <v>3</v>
      </c>
      <c r="T124" s="415">
        <v>2530</v>
      </c>
      <c r="U124" s="416">
        <v>4</v>
      </c>
    </row>
    <row r="125" spans="2:234">
      <c r="B125" s="415">
        <v>3404</v>
      </c>
      <c r="C125" s="416">
        <v>2</v>
      </c>
      <c r="D125" s="416"/>
      <c r="E125" s="415"/>
      <c r="F125" s="416"/>
      <c r="H125" s="415">
        <v>7315</v>
      </c>
      <c r="I125" s="416">
        <v>1</v>
      </c>
      <c r="O125" s="415">
        <v>2901</v>
      </c>
      <c r="P125" s="416">
        <v>38</v>
      </c>
      <c r="T125" s="415">
        <v>2531</v>
      </c>
      <c r="U125" s="416">
        <v>4</v>
      </c>
    </row>
    <row r="126" spans="2:234">
      <c r="B126" s="415">
        <v>3405</v>
      </c>
      <c r="C126" s="416">
        <v>2</v>
      </c>
      <c r="D126" s="416"/>
      <c r="E126" s="415"/>
      <c r="F126" s="416"/>
      <c r="H126" s="415">
        <v>7319</v>
      </c>
      <c r="I126" s="416">
        <v>12</v>
      </c>
      <c r="O126" s="415">
        <v>3301</v>
      </c>
      <c r="P126" s="416">
        <v>7</v>
      </c>
      <c r="T126" s="415">
        <v>2532</v>
      </c>
      <c r="U126" s="416">
        <v>5</v>
      </c>
    </row>
    <row r="127" spans="2:234">
      <c r="B127" s="415">
        <v>3423</v>
      </c>
      <c r="C127" s="416">
        <v>4</v>
      </c>
      <c r="D127" s="416"/>
      <c r="E127" s="415"/>
      <c r="F127" s="416"/>
      <c r="H127" s="415">
        <v>7320</v>
      </c>
      <c r="I127" s="416">
        <v>1</v>
      </c>
      <c r="O127" s="415">
        <v>3315</v>
      </c>
      <c r="P127" s="416">
        <v>1</v>
      </c>
      <c r="T127" s="415">
        <v>2901</v>
      </c>
      <c r="U127" s="416">
        <v>37</v>
      </c>
    </row>
    <row r="128" spans="2:234">
      <c r="B128" s="415">
        <v>3440</v>
      </c>
      <c r="C128" s="416">
        <v>1</v>
      </c>
      <c r="D128" s="416"/>
      <c r="E128" s="415"/>
      <c r="F128" s="416"/>
      <c r="H128" s="415">
        <v>7321</v>
      </c>
      <c r="I128" s="416">
        <v>6</v>
      </c>
      <c r="O128" s="415">
        <v>3321</v>
      </c>
      <c r="P128" s="416">
        <v>17</v>
      </c>
      <c r="T128" s="415">
        <v>3301</v>
      </c>
      <c r="U128" s="416">
        <v>32</v>
      </c>
    </row>
    <row r="129" spans="2:21">
      <c r="B129" s="415">
        <v>3442</v>
      </c>
      <c r="C129" s="416">
        <v>7</v>
      </c>
      <c r="D129" s="416"/>
      <c r="E129" s="415"/>
      <c r="F129" s="416"/>
      <c r="H129" s="415">
        <v>7322</v>
      </c>
      <c r="I129" s="416">
        <v>4</v>
      </c>
      <c r="O129" s="415">
        <v>3322</v>
      </c>
      <c r="P129" s="416">
        <v>21</v>
      </c>
      <c r="T129" s="415">
        <v>3315</v>
      </c>
      <c r="U129" s="416">
        <v>1</v>
      </c>
    </row>
    <row r="130" spans="2:21">
      <c r="B130" s="415">
        <v>3449</v>
      </c>
      <c r="C130" s="416">
        <v>8</v>
      </c>
      <c r="D130" s="416"/>
      <c r="E130" s="415"/>
      <c r="F130" s="416"/>
      <c r="H130" s="415">
        <v>7323</v>
      </c>
      <c r="I130" s="416">
        <v>11</v>
      </c>
      <c r="O130" s="415">
        <v>3328</v>
      </c>
      <c r="P130" s="416">
        <v>28</v>
      </c>
      <c r="T130" s="415">
        <v>3321</v>
      </c>
      <c r="U130" s="416">
        <v>71</v>
      </c>
    </row>
    <row r="131" spans="2:21">
      <c r="B131" s="415">
        <v>3450</v>
      </c>
      <c r="C131" s="416">
        <v>1</v>
      </c>
      <c r="D131" s="416"/>
      <c r="E131" s="415"/>
      <c r="F131" s="416"/>
      <c r="H131" s="415">
        <v>7336</v>
      </c>
      <c r="I131" s="416">
        <v>1</v>
      </c>
      <c r="O131" s="415">
        <v>3329</v>
      </c>
      <c r="P131" s="416">
        <v>60</v>
      </c>
      <c r="T131" s="415">
        <v>3322</v>
      </c>
      <c r="U131" s="416">
        <v>71</v>
      </c>
    </row>
    <row r="132" spans="2:21">
      <c r="B132" s="415">
        <v>3454</v>
      </c>
      <c r="C132" s="416">
        <v>3</v>
      </c>
      <c r="D132" s="416"/>
      <c r="E132" s="415"/>
      <c r="F132" s="416"/>
      <c r="H132" s="415">
        <v>7339</v>
      </c>
      <c r="I132" s="416">
        <v>3</v>
      </c>
      <c r="O132" s="415">
        <v>3401</v>
      </c>
      <c r="P132" s="416">
        <v>52</v>
      </c>
      <c r="T132" s="415">
        <v>3323</v>
      </c>
      <c r="U132" s="416">
        <v>1</v>
      </c>
    </row>
    <row r="133" spans="2:21">
      <c r="B133" s="415">
        <v>3455</v>
      </c>
      <c r="C133" s="416">
        <v>1</v>
      </c>
      <c r="D133" s="416"/>
      <c r="E133" s="415"/>
      <c r="F133" s="416"/>
      <c r="H133" s="415">
        <v>7340</v>
      </c>
      <c r="I133" s="416">
        <v>1</v>
      </c>
      <c r="O133" s="415">
        <v>3402</v>
      </c>
      <c r="P133" s="416">
        <v>90</v>
      </c>
      <c r="T133" s="415">
        <v>3325</v>
      </c>
      <c r="U133" s="416">
        <v>1</v>
      </c>
    </row>
    <row r="134" spans="2:21">
      <c r="B134" s="415">
        <v>3457</v>
      </c>
      <c r="C134" s="416">
        <v>1</v>
      </c>
      <c r="D134" s="416"/>
      <c r="E134" s="415"/>
      <c r="F134" s="416"/>
      <c r="H134" s="415">
        <v>7342</v>
      </c>
      <c r="I134" s="416">
        <v>1</v>
      </c>
      <c r="O134" s="415">
        <v>3403</v>
      </c>
      <c r="P134" s="416">
        <v>49</v>
      </c>
      <c r="T134" s="415">
        <v>3328</v>
      </c>
      <c r="U134" s="416">
        <v>87</v>
      </c>
    </row>
    <row r="135" spans="2:21">
      <c r="B135" s="415">
        <v>3462</v>
      </c>
      <c r="C135" s="416">
        <v>1</v>
      </c>
      <c r="D135" s="416"/>
      <c r="E135" s="415"/>
      <c r="F135" s="416"/>
      <c r="H135" s="415">
        <v>7343</v>
      </c>
      <c r="I135" s="416">
        <v>1</v>
      </c>
      <c r="O135" s="415">
        <v>3404</v>
      </c>
      <c r="P135" s="416">
        <v>37</v>
      </c>
      <c r="T135" s="415">
        <v>3329</v>
      </c>
      <c r="U135" s="416">
        <v>221</v>
      </c>
    </row>
    <row r="136" spans="2:21">
      <c r="B136" s="415">
        <v>3463</v>
      </c>
      <c r="C136" s="416">
        <v>1</v>
      </c>
      <c r="D136" s="416"/>
      <c r="E136" s="415"/>
      <c r="F136" s="416"/>
      <c r="H136" s="415">
        <v>7344</v>
      </c>
      <c r="I136" s="416">
        <v>2</v>
      </c>
      <c r="O136" s="415">
        <v>3405</v>
      </c>
      <c r="P136" s="416">
        <v>91</v>
      </c>
      <c r="T136" s="415">
        <v>3401</v>
      </c>
      <c r="U136" s="416">
        <v>54</v>
      </c>
    </row>
    <row r="137" spans="2:21">
      <c r="B137" s="415">
        <v>3464</v>
      </c>
      <c r="C137" s="416">
        <v>1</v>
      </c>
      <c r="D137" s="416"/>
      <c r="E137" s="415"/>
      <c r="F137" s="416"/>
      <c r="H137" s="415">
        <v>7345</v>
      </c>
      <c r="I137" s="416">
        <v>1</v>
      </c>
      <c r="O137" s="415">
        <v>3423</v>
      </c>
      <c r="P137" s="416">
        <v>83</v>
      </c>
      <c r="T137" s="415">
        <v>3402</v>
      </c>
      <c r="U137" s="416">
        <v>89</v>
      </c>
    </row>
    <row r="138" spans="2:21">
      <c r="B138" s="415">
        <v>3465</v>
      </c>
      <c r="C138" s="416">
        <v>1</v>
      </c>
      <c r="D138" s="416"/>
      <c r="E138" s="415"/>
      <c r="F138" s="416"/>
      <c r="H138" s="415">
        <v>7346</v>
      </c>
      <c r="I138" s="416">
        <v>1</v>
      </c>
      <c r="O138" s="415">
        <v>3424</v>
      </c>
      <c r="P138" s="416">
        <v>1</v>
      </c>
      <c r="T138" s="415">
        <v>3403</v>
      </c>
      <c r="U138" s="416">
        <v>49</v>
      </c>
    </row>
    <row r="139" spans="2:21">
      <c r="B139" s="415">
        <v>3466</v>
      </c>
      <c r="C139" s="416">
        <v>3</v>
      </c>
      <c r="D139" s="416"/>
      <c r="E139" s="415"/>
      <c r="F139" s="416"/>
      <c r="H139" s="415">
        <v>7349</v>
      </c>
      <c r="I139" s="416">
        <v>1</v>
      </c>
      <c r="O139" s="415">
        <v>3440</v>
      </c>
      <c r="P139" s="416">
        <v>69</v>
      </c>
      <c r="T139" s="415">
        <v>3404</v>
      </c>
      <c r="U139" s="416">
        <v>35</v>
      </c>
    </row>
    <row r="140" spans="2:21">
      <c r="B140" s="415">
        <v>3467</v>
      </c>
      <c r="C140" s="416">
        <v>11</v>
      </c>
      <c r="D140" s="416"/>
      <c r="E140" s="415"/>
      <c r="F140" s="416"/>
      <c r="H140" s="415">
        <v>7353</v>
      </c>
      <c r="I140" s="416">
        <v>1</v>
      </c>
      <c r="O140" s="415">
        <v>3442</v>
      </c>
      <c r="P140" s="416">
        <v>72</v>
      </c>
      <c r="T140" s="415">
        <v>3405</v>
      </c>
      <c r="U140" s="416">
        <v>90</v>
      </c>
    </row>
    <row r="141" spans="2:21">
      <c r="B141" s="415">
        <v>3468</v>
      </c>
      <c r="C141" s="416">
        <v>6</v>
      </c>
      <c r="D141" s="416"/>
      <c r="E141" s="415"/>
      <c r="F141" s="416"/>
      <c r="H141" s="415">
        <v>8302</v>
      </c>
      <c r="I141" s="416">
        <v>4</v>
      </c>
      <c r="O141" s="415">
        <v>3443</v>
      </c>
      <c r="P141" s="416">
        <v>1</v>
      </c>
      <c r="T141" s="415">
        <v>3423</v>
      </c>
      <c r="U141" s="416">
        <v>102</v>
      </c>
    </row>
    <row r="142" spans="2:21">
      <c r="B142" s="415">
        <v>3470</v>
      </c>
      <c r="C142" s="416">
        <v>1</v>
      </c>
      <c r="D142" s="416"/>
      <c r="E142" s="415"/>
      <c r="F142" s="416"/>
      <c r="H142" s="415"/>
      <c r="I142" s="416"/>
      <c r="O142" s="415">
        <v>3444</v>
      </c>
      <c r="P142" s="416">
        <v>1</v>
      </c>
      <c r="T142" s="415">
        <v>3424</v>
      </c>
      <c r="U142" s="416">
        <v>1</v>
      </c>
    </row>
    <row r="143" spans="2:21">
      <c r="B143" s="415">
        <v>3471</v>
      </c>
      <c r="C143" s="416">
        <v>5</v>
      </c>
      <c r="D143" s="416"/>
      <c r="E143" s="415"/>
      <c r="F143" s="416"/>
      <c r="O143" s="415">
        <v>3448</v>
      </c>
      <c r="P143" s="416">
        <v>1</v>
      </c>
      <c r="T143" s="415">
        <v>3440</v>
      </c>
      <c r="U143" s="416">
        <v>66</v>
      </c>
    </row>
    <row r="144" spans="2:21">
      <c r="B144" s="415">
        <v>6601</v>
      </c>
      <c r="C144" s="416">
        <v>29</v>
      </c>
      <c r="D144" s="416"/>
      <c r="E144" s="415"/>
      <c r="F144" s="416"/>
      <c r="O144" s="415">
        <v>3449</v>
      </c>
      <c r="P144" s="416">
        <v>135</v>
      </c>
      <c r="T144" s="415">
        <v>3442</v>
      </c>
      <c r="U144" s="416">
        <v>100</v>
      </c>
    </row>
    <row r="145" spans="2:21">
      <c r="B145" s="415">
        <v>6606</v>
      </c>
      <c r="C145" s="416">
        <v>32</v>
      </c>
      <c r="D145" s="416"/>
      <c r="E145" s="415"/>
      <c r="F145" s="416"/>
      <c r="O145" s="415">
        <v>3450</v>
      </c>
      <c r="P145" s="416">
        <v>17</v>
      </c>
      <c r="T145" s="415">
        <v>3443</v>
      </c>
      <c r="U145" s="416">
        <v>1</v>
      </c>
    </row>
    <row r="146" spans="2:21">
      <c r="B146" s="415">
        <v>6607</v>
      </c>
      <c r="C146" s="416">
        <v>28</v>
      </c>
      <c r="D146" s="416"/>
      <c r="E146" s="415"/>
      <c r="F146" s="416"/>
      <c r="O146" s="415">
        <v>3451</v>
      </c>
      <c r="P146" s="416">
        <v>11</v>
      </c>
      <c r="T146" s="415">
        <v>3444</v>
      </c>
      <c r="U146" s="416">
        <v>1</v>
      </c>
    </row>
    <row r="147" spans="2:21">
      <c r="B147" s="415">
        <v>6611</v>
      </c>
      <c r="C147" s="416">
        <v>19</v>
      </c>
      <c r="D147" s="416"/>
      <c r="E147" s="415"/>
      <c r="F147" s="416"/>
      <c r="O147" s="415">
        <v>3452</v>
      </c>
      <c r="P147" s="416">
        <v>5</v>
      </c>
      <c r="T147" s="415">
        <v>3448</v>
      </c>
      <c r="U147" s="416">
        <v>1</v>
      </c>
    </row>
    <row r="148" spans="2:21">
      <c r="B148" s="415">
        <v>6613</v>
      </c>
      <c r="C148" s="416">
        <v>23</v>
      </c>
      <c r="D148" s="416"/>
      <c r="E148" s="415"/>
      <c r="F148" s="416"/>
      <c r="O148" s="415">
        <v>3453</v>
      </c>
      <c r="P148" s="416">
        <v>1</v>
      </c>
      <c r="T148" s="415">
        <v>3449</v>
      </c>
      <c r="U148" s="416">
        <v>163</v>
      </c>
    </row>
    <row r="149" spans="2:21">
      <c r="B149" s="415">
        <v>6614</v>
      </c>
      <c r="C149" s="416">
        <v>32</v>
      </c>
      <c r="D149" s="416"/>
      <c r="E149" s="415"/>
      <c r="F149" s="416"/>
      <c r="O149" s="415">
        <v>3454</v>
      </c>
      <c r="P149" s="416">
        <v>7</v>
      </c>
      <c r="T149" s="415">
        <v>3450</v>
      </c>
      <c r="U149" s="416">
        <v>15</v>
      </c>
    </row>
    <row r="150" spans="2:21">
      <c r="B150" s="415">
        <v>6615</v>
      </c>
      <c r="C150" s="416">
        <v>21</v>
      </c>
      <c r="D150" s="416"/>
      <c r="E150" s="415"/>
      <c r="F150" s="416"/>
      <c r="O150" s="415">
        <v>3455</v>
      </c>
      <c r="P150" s="416">
        <v>5</v>
      </c>
      <c r="T150" s="415">
        <v>3451</v>
      </c>
      <c r="U150" s="416">
        <v>12</v>
      </c>
    </row>
    <row r="151" spans="2:21">
      <c r="B151" s="415">
        <v>7310</v>
      </c>
      <c r="C151" s="416">
        <v>8</v>
      </c>
      <c r="D151" s="416"/>
      <c r="O151" s="415">
        <v>3457</v>
      </c>
      <c r="P151" s="416">
        <v>1</v>
      </c>
      <c r="T151" s="415">
        <v>3452</v>
      </c>
      <c r="U151" s="416">
        <v>11</v>
      </c>
    </row>
    <row r="152" spans="2:21">
      <c r="B152" s="415">
        <v>7313</v>
      </c>
      <c r="C152" s="416">
        <v>9</v>
      </c>
      <c r="D152" s="416"/>
      <c r="O152" s="415">
        <v>3458</v>
      </c>
      <c r="P152" s="416">
        <v>2</v>
      </c>
      <c r="T152" s="415">
        <v>3453</v>
      </c>
      <c r="U152" s="416">
        <v>1</v>
      </c>
    </row>
    <row r="153" spans="2:21">
      <c r="B153" s="415">
        <v>7315</v>
      </c>
      <c r="C153" s="416">
        <v>1</v>
      </c>
      <c r="D153" s="416"/>
      <c r="O153" s="415">
        <v>3459</v>
      </c>
      <c r="P153" s="416">
        <v>1</v>
      </c>
      <c r="T153" s="415">
        <v>3454</v>
      </c>
      <c r="U153" s="416">
        <v>13</v>
      </c>
    </row>
    <row r="154" spans="2:21">
      <c r="B154" s="415">
        <v>7319</v>
      </c>
      <c r="C154" s="416">
        <v>3</v>
      </c>
      <c r="D154" s="416"/>
      <c r="O154" s="415">
        <v>3462</v>
      </c>
      <c r="P154" s="416">
        <v>43</v>
      </c>
      <c r="T154" s="415">
        <v>3455</v>
      </c>
      <c r="U154" s="416">
        <v>10</v>
      </c>
    </row>
    <row r="155" spans="2:21">
      <c r="B155" s="415">
        <v>7321</v>
      </c>
      <c r="C155" s="416">
        <v>16</v>
      </c>
      <c r="D155" s="416"/>
      <c r="O155" s="415">
        <v>3463</v>
      </c>
      <c r="P155" s="416">
        <v>23</v>
      </c>
      <c r="T155" s="415">
        <v>3457</v>
      </c>
      <c r="U155" s="416">
        <v>1</v>
      </c>
    </row>
    <row r="156" spans="2:21">
      <c r="B156" s="415">
        <v>7322</v>
      </c>
      <c r="C156" s="416">
        <v>14</v>
      </c>
      <c r="D156" s="416"/>
      <c r="O156" s="415">
        <v>3464</v>
      </c>
      <c r="P156" s="416">
        <v>7</v>
      </c>
      <c r="T156" s="415">
        <v>3458</v>
      </c>
      <c r="U156" s="416">
        <v>2</v>
      </c>
    </row>
    <row r="157" spans="2:21">
      <c r="B157" s="415">
        <v>7323</v>
      </c>
      <c r="C157" s="416">
        <v>9</v>
      </c>
      <c r="D157" s="416"/>
      <c r="O157" s="415">
        <v>3465</v>
      </c>
      <c r="P157" s="416">
        <v>14</v>
      </c>
      <c r="T157" s="415">
        <v>3459</v>
      </c>
      <c r="U157" s="416"/>
    </row>
    <row r="158" spans="2:21">
      <c r="B158" s="415">
        <v>7328</v>
      </c>
      <c r="C158" s="416">
        <v>55</v>
      </c>
      <c r="D158" s="416"/>
      <c r="O158" s="415">
        <v>3466</v>
      </c>
      <c r="P158" s="416">
        <v>14</v>
      </c>
      <c r="T158" s="415">
        <v>3462</v>
      </c>
      <c r="U158" s="416">
        <v>42</v>
      </c>
    </row>
    <row r="159" spans="2:21">
      <c r="B159" s="415">
        <v>7335</v>
      </c>
      <c r="C159" s="416">
        <v>2</v>
      </c>
      <c r="D159" s="416"/>
      <c r="O159" s="415">
        <v>3467</v>
      </c>
      <c r="P159" s="416">
        <v>12</v>
      </c>
      <c r="T159" s="415">
        <v>3463</v>
      </c>
      <c r="U159" s="416">
        <v>21</v>
      </c>
    </row>
    <row r="160" spans="2:21">
      <c r="B160" s="415">
        <v>7336</v>
      </c>
      <c r="C160" s="416">
        <v>4</v>
      </c>
      <c r="D160" s="416"/>
      <c r="O160" s="415">
        <v>3468</v>
      </c>
      <c r="P160" s="416">
        <v>11</v>
      </c>
      <c r="T160" s="415">
        <v>3464</v>
      </c>
      <c r="U160" s="416">
        <v>7</v>
      </c>
    </row>
    <row r="161" spans="2:21">
      <c r="B161" s="415">
        <v>7337</v>
      </c>
      <c r="C161" s="416">
        <v>1</v>
      </c>
      <c r="D161" s="416"/>
      <c r="O161" s="415">
        <v>3469</v>
      </c>
      <c r="P161" s="416">
        <v>2</v>
      </c>
      <c r="T161" s="415">
        <v>3465</v>
      </c>
      <c r="U161" s="416">
        <v>13</v>
      </c>
    </row>
    <row r="162" spans="2:21">
      <c r="B162" s="415">
        <v>7339</v>
      </c>
      <c r="C162" s="416">
        <v>4</v>
      </c>
      <c r="D162" s="416"/>
      <c r="O162" s="415">
        <v>3470</v>
      </c>
      <c r="P162" s="416">
        <v>1</v>
      </c>
      <c r="T162" s="415">
        <v>3466</v>
      </c>
      <c r="U162" s="416">
        <v>15</v>
      </c>
    </row>
    <row r="163" spans="2:21">
      <c r="B163" s="415">
        <v>7342</v>
      </c>
      <c r="C163" s="416">
        <v>4</v>
      </c>
      <c r="D163" s="416"/>
      <c r="O163" s="415">
        <v>3471</v>
      </c>
      <c r="P163" s="416">
        <v>334</v>
      </c>
      <c r="T163" s="415">
        <v>3467</v>
      </c>
      <c r="U163" s="416">
        <v>15</v>
      </c>
    </row>
    <row r="164" spans="2:21">
      <c r="B164" s="415">
        <v>7343</v>
      </c>
      <c r="C164" s="416">
        <v>3</v>
      </c>
      <c r="D164" s="416"/>
      <c r="O164" s="415">
        <v>3472</v>
      </c>
      <c r="P164" s="416">
        <v>7</v>
      </c>
      <c r="T164" s="415">
        <v>3468</v>
      </c>
      <c r="U164" s="416">
        <v>14</v>
      </c>
    </row>
    <row r="165" spans="2:21">
      <c r="B165" s="415">
        <v>7344</v>
      </c>
      <c r="C165" s="416">
        <v>1</v>
      </c>
      <c r="D165" s="416"/>
      <c r="O165" s="415">
        <v>3473</v>
      </c>
      <c r="P165" s="416">
        <v>7</v>
      </c>
      <c r="T165" s="415">
        <v>3469</v>
      </c>
      <c r="U165" s="416">
        <v>2</v>
      </c>
    </row>
    <row r="166" spans="2:21">
      <c r="B166" s="415">
        <v>7345</v>
      </c>
      <c r="C166" s="416">
        <v>5</v>
      </c>
      <c r="D166" s="416"/>
      <c r="O166" s="415">
        <v>6601</v>
      </c>
      <c r="P166" s="416">
        <v>20</v>
      </c>
      <c r="T166" s="415">
        <v>3470</v>
      </c>
      <c r="U166" s="416">
        <v>1</v>
      </c>
    </row>
    <row r="167" spans="2:21">
      <c r="B167" s="415">
        <v>7346</v>
      </c>
      <c r="C167" s="416">
        <v>6</v>
      </c>
      <c r="D167" s="416"/>
      <c r="O167" s="415">
        <v>6606</v>
      </c>
      <c r="P167" s="416">
        <v>15</v>
      </c>
      <c r="T167" s="415">
        <v>3471</v>
      </c>
      <c r="U167" s="416">
        <v>322</v>
      </c>
    </row>
    <row r="168" spans="2:21">
      <c r="B168" s="415">
        <v>7347</v>
      </c>
      <c r="C168" s="416">
        <v>3</v>
      </c>
      <c r="D168" s="416"/>
      <c r="O168" s="415">
        <v>6607</v>
      </c>
      <c r="P168" s="416">
        <v>29</v>
      </c>
      <c r="T168" s="415">
        <v>3472</v>
      </c>
      <c r="U168" s="416">
        <v>7</v>
      </c>
    </row>
    <row r="169" spans="2:21">
      <c r="B169" s="415">
        <v>7348</v>
      </c>
      <c r="C169" s="416">
        <v>7</v>
      </c>
      <c r="D169" s="416"/>
      <c r="O169" s="415">
        <v>6611</v>
      </c>
      <c r="P169" s="416">
        <v>16</v>
      </c>
      <c r="T169" s="415">
        <v>3473</v>
      </c>
      <c r="U169" s="416">
        <v>7</v>
      </c>
    </row>
    <row r="170" spans="2:21">
      <c r="B170" s="415">
        <v>7349</v>
      </c>
      <c r="C170" s="416">
        <v>23</v>
      </c>
      <c r="D170" s="416"/>
      <c r="O170" s="415">
        <v>6613</v>
      </c>
      <c r="P170" s="416">
        <v>17</v>
      </c>
      <c r="T170" s="415">
        <v>6601</v>
      </c>
      <c r="U170" s="416">
        <v>30</v>
      </c>
    </row>
    <row r="171" spans="2:21">
      <c r="B171" s="415">
        <v>7350</v>
      </c>
      <c r="C171" s="416">
        <v>7</v>
      </c>
      <c r="D171" s="416"/>
      <c r="O171" s="415">
        <v>6614</v>
      </c>
      <c r="P171" s="416">
        <v>26</v>
      </c>
      <c r="T171" s="415">
        <v>6606</v>
      </c>
      <c r="U171" s="416">
        <v>43</v>
      </c>
    </row>
    <row r="172" spans="2:21">
      <c r="B172" s="415">
        <v>7351</v>
      </c>
      <c r="C172" s="416">
        <v>1</v>
      </c>
      <c r="D172" s="416"/>
      <c r="O172" s="415">
        <v>6615</v>
      </c>
      <c r="P172" s="416">
        <v>16</v>
      </c>
      <c r="T172" s="415">
        <v>6607</v>
      </c>
      <c r="U172" s="416">
        <v>35</v>
      </c>
    </row>
    <row r="173" spans="2:21">
      <c r="B173" s="415">
        <v>7353</v>
      </c>
      <c r="C173" s="416">
        <v>2</v>
      </c>
      <c r="D173" s="416"/>
      <c r="O173" s="415">
        <v>7310</v>
      </c>
      <c r="P173" s="416">
        <v>30</v>
      </c>
      <c r="T173" s="415">
        <v>6611</v>
      </c>
      <c r="U173" s="416">
        <v>30</v>
      </c>
    </row>
    <row r="174" spans="2:21">
      <c r="B174" s="415">
        <v>7354</v>
      </c>
      <c r="C174" s="416">
        <v>4</v>
      </c>
      <c r="D174" s="416"/>
      <c r="O174" s="415">
        <v>7312</v>
      </c>
      <c r="P174" s="416">
        <v>13</v>
      </c>
      <c r="T174" s="415">
        <v>6613</v>
      </c>
      <c r="U174" s="416">
        <v>33</v>
      </c>
    </row>
    <row r="175" spans="2:21">
      <c r="B175" s="415">
        <v>8302</v>
      </c>
      <c r="C175" s="416">
        <v>4</v>
      </c>
      <c r="D175" s="416"/>
      <c r="O175" s="415">
        <v>7313</v>
      </c>
      <c r="P175" s="416">
        <v>38</v>
      </c>
      <c r="T175" s="415">
        <v>6614</v>
      </c>
      <c r="U175" s="416">
        <v>45</v>
      </c>
    </row>
    <row r="176" spans="2:21">
      <c r="B176" s="415">
        <v>9301</v>
      </c>
      <c r="C176" s="416">
        <v>1</v>
      </c>
      <c r="D176" s="416"/>
      <c r="O176" s="415">
        <v>7315</v>
      </c>
      <c r="P176" s="416">
        <v>24</v>
      </c>
      <c r="T176" s="415">
        <v>6615</v>
      </c>
      <c r="U176" s="416">
        <v>26</v>
      </c>
    </row>
    <row r="177" spans="2:21">
      <c r="B177" s="415">
        <v>9303</v>
      </c>
      <c r="C177" s="416">
        <v>1</v>
      </c>
      <c r="D177" s="416"/>
      <c r="O177" s="415">
        <v>7319</v>
      </c>
      <c r="P177" s="416">
        <v>11</v>
      </c>
      <c r="T177" s="415">
        <v>7310</v>
      </c>
      <c r="U177" s="416">
        <v>141</v>
      </c>
    </row>
    <row r="178" spans="2:21">
      <c r="B178" s="415">
        <v>9304</v>
      </c>
      <c r="C178" s="416">
        <v>1</v>
      </c>
      <c r="D178" s="416"/>
      <c r="O178" s="415">
        <v>7320</v>
      </c>
      <c r="P178" s="416">
        <v>2</v>
      </c>
      <c r="T178" s="415">
        <v>7312</v>
      </c>
      <c r="U178" s="416">
        <v>70</v>
      </c>
    </row>
    <row r="179" spans="2:21">
      <c r="B179" s="422"/>
      <c r="C179" s="416"/>
      <c r="D179" s="416"/>
      <c r="O179" s="415">
        <v>7321</v>
      </c>
      <c r="P179" s="416">
        <v>132</v>
      </c>
      <c r="T179" s="415">
        <v>7313</v>
      </c>
      <c r="U179" s="416">
        <v>167</v>
      </c>
    </row>
    <row r="180" spans="2:21">
      <c r="B180" s="422"/>
      <c r="C180" s="416"/>
      <c r="D180" s="416"/>
      <c r="O180" s="415">
        <v>7322</v>
      </c>
      <c r="P180" s="416">
        <v>23</v>
      </c>
      <c r="T180" s="415">
        <v>7315</v>
      </c>
      <c r="U180" s="416">
        <v>54</v>
      </c>
    </row>
    <row r="181" spans="2:21">
      <c r="B181" s="422"/>
      <c r="C181" s="416"/>
      <c r="D181" s="416"/>
      <c r="O181" s="415">
        <v>7323</v>
      </c>
      <c r="P181" s="416">
        <v>40</v>
      </c>
      <c r="T181" s="415">
        <v>7319</v>
      </c>
      <c r="U181" s="416">
        <v>14</v>
      </c>
    </row>
    <row r="182" spans="2:21">
      <c r="B182" s="422"/>
      <c r="C182" s="416"/>
      <c r="D182" s="416"/>
      <c r="O182" s="415">
        <v>7327</v>
      </c>
      <c r="P182" s="416">
        <v>1</v>
      </c>
      <c r="T182" s="415">
        <v>7320</v>
      </c>
      <c r="U182" s="416">
        <v>2</v>
      </c>
    </row>
    <row r="183" spans="2:21">
      <c r="B183" s="422"/>
      <c r="C183" s="416"/>
      <c r="D183" s="416"/>
      <c r="O183" s="415">
        <v>7328</v>
      </c>
      <c r="P183" s="416">
        <v>74</v>
      </c>
      <c r="T183" s="415">
        <v>7321</v>
      </c>
      <c r="U183" s="416">
        <v>128</v>
      </c>
    </row>
    <row r="184" spans="2:21">
      <c r="B184" s="422"/>
      <c r="C184" s="416"/>
      <c r="D184" s="416"/>
      <c r="O184" s="415">
        <v>7335</v>
      </c>
      <c r="P184" s="416">
        <v>1</v>
      </c>
      <c r="T184" s="415">
        <v>7322</v>
      </c>
      <c r="U184" s="416">
        <v>22</v>
      </c>
    </row>
    <row r="185" spans="2:21">
      <c r="B185" s="422"/>
      <c r="C185" s="416"/>
      <c r="D185" s="416"/>
      <c r="O185" s="415">
        <v>7336</v>
      </c>
      <c r="P185" s="416">
        <v>9</v>
      </c>
      <c r="T185" s="415">
        <v>7323</v>
      </c>
      <c r="U185" s="416">
        <v>38</v>
      </c>
    </row>
    <row r="186" spans="2:21">
      <c r="B186" s="422"/>
      <c r="C186" s="416"/>
      <c r="D186" s="416"/>
      <c r="O186" s="415">
        <v>7337</v>
      </c>
      <c r="P186" s="416">
        <v>14</v>
      </c>
      <c r="T186" s="415">
        <v>7327</v>
      </c>
      <c r="U186" s="416">
        <v>1</v>
      </c>
    </row>
    <row r="187" spans="2:21">
      <c r="B187" s="422"/>
      <c r="C187" s="416"/>
      <c r="D187" s="416"/>
      <c r="O187" s="415">
        <v>7338</v>
      </c>
      <c r="P187" s="416">
        <v>5</v>
      </c>
      <c r="T187" s="415">
        <v>7328</v>
      </c>
      <c r="U187" s="416">
        <v>73</v>
      </c>
    </row>
    <row r="188" spans="2:21">
      <c r="B188" s="422"/>
      <c r="C188" s="416"/>
      <c r="D188" s="416"/>
      <c r="O188" s="415">
        <v>7339</v>
      </c>
      <c r="P188" s="416">
        <v>89</v>
      </c>
      <c r="T188" s="415">
        <v>7335</v>
      </c>
      <c r="U188" s="416">
        <v>10</v>
      </c>
    </row>
    <row r="189" spans="2:21">
      <c r="B189" s="422"/>
      <c r="C189" s="416"/>
      <c r="D189" s="416"/>
      <c r="O189" s="415">
        <v>7340</v>
      </c>
      <c r="P189" s="416">
        <v>4</v>
      </c>
      <c r="T189" s="415">
        <v>7336</v>
      </c>
      <c r="U189" s="416">
        <v>51</v>
      </c>
    </row>
    <row r="190" spans="2:21">
      <c r="B190" s="422"/>
      <c r="C190" s="416"/>
      <c r="D190" s="416"/>
      <c r="O190" s="415">
        <v>7342</v>
      </c>
      <c r="P190" s="416">
        <v>47</v>
      </c>
      <c r="T190" s="415">
        <v>7337</v>
      </c>
      <c r="U190" s="416">
        <v>94</v>
      </c>
    </row>
    <row r="191" spans="2:21">
      <c r="B191" s="422"/>
      <c r="C191" s="416"/>
      <c r="D191" s="416"/>
      <c r="O191" s="415">
        <v>7343</v>
      </c>
      <c r="P191" s="416">
        <v>58</v>
      </c>
      <c r="T191" s="415">
        <v>7338</v>
      </c>
      <c r="U191" s="416">
        <v>28</v>
      </c>
    </row>
    <row r="192" spans="2:21">
      <c r="B192" s="422"/>
      <c r="C192" s="416"/>
      <c r="D192" s="416"/>
      <c r="O192" s="415">
        <v>7344</v>
      </c>
      <c r="P192" s="416">
        <v>6</v>
      </c>
      <c r="T192" s="415">
        <v>7339</v>
      </c>
      <c r="U192" s="416">
        <v>96</v>
      </c>
    </row>
    <row r="193" spans="2:21">
      <c r="B193" s="422"/>
      <c r="C193" s="416"/>
      <c r="D193" s="416"/>
      <c r="O193" s="415">
        <v>7345</v>
      </c>
      <c r="P193" s="416">
        <v>26</v>
      </c>
      <c r="T193" s="415">
        <v>7340</v>
      </c>
      <c r="U193" s="416">
        <v>4</v>
      </c>
    </row>
    <row r="194" spans="2:21">
      <c r="B194" s="422"/>
      <c r="C194" s="416"/>
      <c r="D194" s="416"/>
      <c r="O194" s="415">
        <v>7346</v>
      </c>
      <c r="P194" s="416">
        <v>16</v>
      </c>
      <c r="T194" s="415">
        <v>7342</v>
      </c>
      <c r="U194" s="416">
        <v>55</v>
      </c>
    </row>
    <row r="195" spans="2:21">
      <c r="B195" s="422"/>
      <c r="C195" s="416"/>
      <c r="D195" s="416"/>
      <c r="O195" s="415">
        <v>7347</v>
      </c>
      <c r="P195" s="416">
        <v>13</v>
      </c>
      <c r="T195" s="415">
        <v>7343</v>
      </c>
      <c r="U195" s="416">
        <v>71</v>
      </c>
    </row>
    <row r="196" spans="2:21">
      <c r="B196" s="422"/>
      <c r="C196" s="416"/>
      <c r="D196" s="416"/>
      <c r="O196" s="415">
        <v>7348</v>
      </c>
      <c r="P196" s="416">
        <v>10</v>
      </c>
      <c r="T196" s="415">
        <v>7344</v>
      </c>
      <c r="U196" s="416">
        <v>7</v>
      </c>
    </row>
    <row r="197" spans="2:21">
      <c r="B197" s="422"/>
      <c r="C197" s="416"/>
      <c r="D197" s="416"/>
      <c r="O197" s="415">
        <v>7349</v>
      </c>
      <c r="P197" s="416">
        <v>47</v>
      </c>
      <c r="T197" s="415">
        <v>7345</v>
      </c>
      <c r="U197" s="416">
        <v>38</v>
      </c>
    </row>
    <row r="198" spans="2:21">
      <c r="B198" s="422"/>
      <c r="C198" s="416"/>
      <c r="D198" s="416"/>
      <c r="O198" s="415">
        <v>7350</v>
      </c>
      <c r="P198" s="416">
        <v>21</v>
      </c>
      <c r="T198" s="415">
        <v>7346</v>
      </c>
      <c r="U198" s="416">
        <v>15</v>
      </c>
    </row>
    <row r="199" spans="2:21">
      <c r="B199" s="422"/>
      <c r="C199" s="416"/>
      <c r="D199" s="416"/>
      <c r="O199" s="415">
        <v>7351</v>
      </c>
      <c r="P199" s="416">
        <v>11</v>
      </c>
      <c r="T199" s="415">
        <v>7347</v>
      </c>
      <c r="U199" s="416">
        <v>15</v>
      </c>
    </row>
    <row r="200" spans="2:21">
      <c r="B200" s="422"/>
      <c r="C200" s="416"/>
      <c r="D200" s="416"/>
      <c r="O200" s="415">
        <v>7353</v>
      </c>
      <c r="P200" s="416">
        <v>8</v>
      </c>
      <c r="T200" s="415">
        <v>7348</v>
      </c>
      <c r="U200" s="416">
        <v>10</v>
      </c>
    </row>
    <row r="201" spans="2:21">
      <c r="B201" s="422"/>
      <c r="C201" s="416"/>
      <c r="D201" s="416"/>
      <c r="O201" s="415">
        <v>7354</v>
      </c>
      <c r="P201" s="416">
        <v>6</v>
      </c>
      <c r="T201" s="415">
        <v>7349</v>
      </c>
      <c r="U201" s="416">
        <v>47</v>
      </c>
    </row>
    <row r="202" spans="2:21">
      <c r="B202" s="422"/>
      <c r="C202" s="416"/>
      <c r="D202" s="416"/>
      <c r="O202" s="415">
        <v>8302</v>
      </c>
      <c r="P202" s="416">
        <v>63</v>
      </c>
      <c r="T202" s="415">
        <v>7350</v>
      </c>
      <c r="U202" s="416">
        <v>29</v>
      </c>
    </row>
    <row r="203" spans="2:21">
      <c r="B203" s="422"/>
      <c r="C203" s="416"/>
      <c r="D203" s="416"/>
      <c r="O203" s="415">
        <v>9301</v>
      </c>
      <c r="P203" s="416">
        <v>1</v>
      </c>
      <c r="T203" s="415">
        <v>7351</v>
      </c>
      <c r="U203" s="416">
        <v>14</v>
      </c>
    </row>
    <row r="204" spans="2:21">
      <c r="B204" s="422"/>
      <c r="C204" s="416"/>
      <c r="D204" s="416"/>
      <c r="O204" s="415">
        <v>9305</v>
      </c>
      <c r="P204" s="416">
        <v>1</v>
      </c>
      <c r="T204" s="415">
        <v>7353</v>
      </c>
      <c r="U204" s="416">
        <v>11</v>
      </c>
    </row>
    <row r="205" spans="2:21">
      <c r="B205" s="422"/>
      <c r="C205" s="416"/>
      <c r="D205" s="416"/>
      <c r="T205" s="415">
        <v>7354</v>
      </c>
      <c r="U205" s="416">
        <v>6</v>
      </c>
    </row>
    <row r="206" spans="2:21">
      <c r="B206" s="422"/>
      <c r="C206" s="416"/>
      <c r="D206" s="416"/>
      <c r="T206" s="415">
        <v>8302</v>
      </c>
      <c r="U206" s="416">
        <v>198</v>
      </c>
    </row>
    <row r="207" spans="2:21">
      <c r="B207" s="422"/>
      <c r="C207" s="416"/>
      <c r="D207" s="416"/>
      <c r="T207" s="415">
        <v>9301</v>
      </c>
      <c r="U207" s="416">
        <v>1</v>
      </c>
    </row>
    <row r="208" spans="2:21">
      <c r="B208" s="422"/>
      <c r="C208" s="416"/>
      <c r="D208" s="416"/>
      <c r="T208" s="415">
        <v>9302</v>
      </c>
      <c r="U208" s="416">
        <v>2</v>
      </c>
    </row>
    <row r="209" spans="2:21">
      <c r="B209" s="422"/>
      <c r="C209" s="416"/>
      <c r="D209" s="416"/>
      <c r="T209" s="415">
        <v>9303</v>
      </c>
      <c r="U209" s="416">
        <v>2</v>
      </c>
    </row>
    <row r="210" spans="2:21">
      <c r="B210" s="422"/>
      <c r="C210" s="416"/>
      <c r="D210" s="416"/>
      <c r="T210" s="415">
        <v>9304</v>
      </c>
      <c r="U210" s="416">
        <v>1</v>
      </c>
    </row>
    <row r="211" spans="2:21">
      <c r="B211" s="422"/>
      <c r="C211" s="416"/>
      <c r="D211" s="416"/>
      <c r="T211" s="415">
        <v>9305</v>
      </c>
      <c r="U211" s="416"/>
    </row>
    <row r="212" spans="2:21">
      <c r="B212" s="422"/>
      <c r="C212" s="416"/>
      <c r="D212" s="416"/>
    </row>
    <row r="213" spans="2:21">
      <c r="B213" s="422"/>
      <c r="C213" s="416"/>
      <c r="D213" s="416"/>
    </row>
    <row r="214" spans="2:21">
      <c r="B214" s="422"/>
      <c r="C214" s="416"/>
      <c r="D214" s="416"/>
    </row>
    <row r="215" spans="2:21">
      <c r="B215" s="422"/>
      <c r="C215" s="416"/>
      <c r="D215" s="416"/>
    </row>
    <row r="216" spans="2:21">
      <c r="B216" s="422"/>
      <c r="C216" s="416"/>
      <c r="D216" s="416"/>
    </row>
    <row r="217" spans="2:21">
      <c r="B217" s="422"/>
      <c r="C217" s="416"/>
      <c r="D217" s="416"/>
    </row>
    <row r="218" spans="2:21">
      <c r="B218" s="422"/>
      <c r="C218" s="416"/>
      <c r="D218" s="416"/>
    </row>
    <row r="219" spans="2:21">
      <c r="B219" s="422"/>
      <c r="C219" s="416"/>
      <c r="D219" s="416"/>
    </row>
    <row r="220" spans="2:21">
      <c r="B220" s="422"/>
      <c r="C220" s="416"/>
      <c r="D220" s="416"/>
    </row>
    <row r="221" spans="2:21">
      <c r="B221" s="422"/>
      <c r="C221" s="416"/>
      <c r="D221" s="416"/>
    </row>
    <row r="222" spans="2:21">
      <c r="B222" s="422"/>
      <c r="C222" s="416"/>
      <c r="D222" s="416"/>
    </row>
    <row r="223" spans="2:21">
      <c r="B223" s="422"/>
      <c r="C223" s="416"/>
      <c r="D223" s="416"/>
    </row>
    <row r="224" spans="2:21">
      <c r="B224" s="422"/>
      <c r="C224" s="416"/>
      <c r="D224" s="416"/>
    </row>
    <row r="225" spans="2:4">
      <c r="B225" s="422"/>
      <c r="C225" s="416"/>
      <c r="D225" s="416"/>
    </row>
    <row r="226" spans="2:4">
      <c r="B226" s="422"/>
      <c r="C226" s="416"/>
      <c r="D226" s="416"/>
    </row>
    <row r="227" spans="2:4">
      <c r="B227" s="422"/>
      <c r="C227" s="416"/>
      <c r="D227" s="416"/>
    </row>
    <row r="228" spans="2:4">
      <c r="B228" s="422"/>
      <c r="C228" s="416"/>
      <c r="D228" s="416"/>
    </row>
    <row r="229" spans="2:4">
      <c r="B229" s="422"/>
      <c r="C229" s="416"/>
      <c r="D229" s="416"/>
    </row>
    <row r="230" spans="2:4">
      <c r="B230" s="422"/>
      <c r="C230" s="416"/>
      <c r="D230" s="416"/>
    </row>
    <row r="231" spans="2:4">
      <c r="B231" s="422"/>
      <c r="C231" s="416"/>
      <c r="D231" s="416"/>
    </row>
    <row r="232" spans="2:4">
      <c r="B232" s="422"/>
      <c r="C232" s="416"/>
      <c r="D232" s="416"/>
    </row>
    <row r="233" spans="2:4">
      <c r="B233" s="422"/>
      <c r="C233" s="416"/>
      <c r="D233" s="416"/>
    </row>
    <row r="234" spans="2:4">
      <c r="B234" s="422"/>
      <c r="C234" s="416"/>
      <c r="D234" s="416"/>
    </row>
    <row r="235" spans="2:4">
      <c r="B235" s="422"/>
      <c r="C235" s="416"/>
      <c r="D235" s="416"/>
    </row>
    <row r="236" spans="2:4">
      <c r="B236" s="422"/>
      <c r="C236" s="416"/>
      <c r="D236" s="416"/>
    </row>
    <row r="237" spans="2:4">
      <c r="B237" s="422"/>
      <c r="C237" s="416"/>
      <c r="D237" s="416"/>
    </row>
    <row r="238" spans="2:4">
      <c r="B238" s="422"/>
      <c r="C238" s="416"/>
      <c r="D238" s="416"/>
    </row>
    <row r="239" spans="2:4">
      <c r="B239" s="422"/>
      <c r="C239" s="416"/>
      <c r="D239" s="416"/>
    </row>
    <row r="240" spans="2:4">
      <c r="B240" s="422"/>
      <c r="C240" s="416"/>
      <c r="D240" s="416"/>
    </row>
    <row r="241" spans="2:4">
      <c r="B241" s="422"/>
      <c r="C241" s="416"/>
      <c r="D241" s="416"/>
    </row>
    <row r="242" spans="2:4">
      <c r="B242" s="422"/>
      <c r="C242" s="416"/>
      <c r="D242" s="416"/>
    </row>
    <row r="243" spans="2:4">
      <c r="B243" s="422"/>
      <c r="C243" s="416"/>
      <c r="D243" s="416"/>
    </row>
    <row r="244" spans="2:4">
      <c r="B244" s="422"/>
      <c r="C244" s="416"/>
      <c r="D244" s="416"/>
    </row>
    <row r="245" spans="2:4">
      <c r="B245" s="422"/>
      <c r="C245" s="416"/>
      <c r="D245" s="416"/>
    </row>
    <row r="246" spans="2:4">
      <c r="B246" s="422"/>
      <c r="C246" s="416"/>
      <c r="D246" s="416"/>
    </row>
    <row r="247" spans="2:4">
      <c r="B247" s="422"/>
      <c r="C247" s="416"/>
      <c r="D247" s="416"/>
    </row>
    <row r="248" spans="2:4">
      <c r="B248" s="422"/>
      <c r="C248" s="416"/>
      <c r="D248" s="416"/>
    </row>
    <row r="249" spans="2:4">
      <c r="B249" s="422"/>
      <c r="C249" s="416"/>
      <c r="D249" s="416"/>
    </row>
    <row r="250" spans="2:4">
      <c r="B250" s="422"/>
      <c r="C250" s="416"/>
      <c r="D250" s="416"/>
    </row>
    <row r="251" spans="2:4">
      <c r="B251" s="422"/>
      <c r="C251" s="416"/>
      <c r="D251" s="416"/>
    </row>
    <row r="252" spans="2:4">
      <c r="B252" s="422"/>
      <c r="C252" s="416"/>
      <c r="D252" s="416"/>
    </row>
  </sheetData>
  <mergeCells count="23">
    <mergeCell ref="HJ4:HK4"/>
    <mergeCell ref="HK5:HK14"/>
    <mergeCell ref="HJ18:HK18"/>
    <mergeCell ref="IR31:IZ31"/>
    <mergeCell ref="HW76:HW92"/>
    <mergeCell ref="HE3:HH3"/>
    <mergeCell ref="BS3:BS4"/>
    <mergeCell ref="CO3:CO4"/>
    <mergeCell ref="CZ3:CZ4"/>
    <mergeCell ref="DQ3:DQ4"/>
    <mergeCell ref="EC3:EC4"/>
    <mergeCell ref="EE3:EE4"/>
    <mergeCell ref="FB3:FB4"/>
    <mergeCell ref="FD3:FD4"/>
    <mergeCell ref="GA3:GA4"/>
    <mergeCell ref="GQ3:GQ4"/>
    <mergeCell ref="HB3:HB4"/>
    <mergeCell ref="BG3:BG4"/>
    <mergeCell ref="A1:C2"/>
    <mergeCell ref="A3:A4"/>
    <mergeCell ref="C3:C4"/>
    <mergeCell ref="M3:M4"/>
    <mergeCell ref="AP3:AP4"/>
  </mergeCells>
  <pageMargins left="0.23622047244094491" right="0.23622047244094491" top="0.74803149606299213" bottom="0.74803149606299213" header="0.31496062992125984" footer="0.31496062992125984"/>
  <pageSetup scale="95" orientation="landscape" r:id="rId1"/>
  <rowBreaks count="2" manualBreakCount="2">
    <brk id="24" max="173" man="1"/>
    <brk id="56" max="161" man="1"/>
  </rowBreaks>
  <colBreaks count="9" manualBreakCount="9">
    <brk id="13" max="45" man="1"/>
    <brk id="26" max="45" man="1"/>
    <brk id="42" max="45" man="1"/>
    <brk id="55" max="45" man="1"/>
    <brk id="67" max="45" man="1"/>
    <brk id="121" max="45" man="1"/>
    <brk id="142" max="45" man="1"/>
    <brk id="179" max="45" man="1"/>
    <brk id="192" max="4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1.1.3</vt:lpstr>
      <vt:lpstr>รายละเอียด 1.1.3</vt:lpstr>
      <vt:lpstr>JR_PAGE_ANCHOR_0_1</vt:lpstr>
      <vt:lpstr>'รายละเอียด 1.1.3'!Print_Area</vt:lpstr>
      <vt:lpstr>'รายละเอียด 1.1.3'!Print_Titles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o_o sHiNnOZuKaE o_o</cp:lastModifiedBy>
  <cp:lastPrinted>2025-03-17T07:41:33Z</cp:lastPrinted>
  <dcterms:created xsi:type="dcterms:W3CDTF">2025-03-17T07:22:42Z</dcterms:created>
  <dcterms:modified xsi:type="dcterms:W3CDTF">2025-03-17T07:43:54Z</dcterms:modified>
</cp:coreProperties>
</file>